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058113\Desktop\Hjemmeside\"/>
    </mc:Choice>
  </mc:AlternateContent>
  <bookViews>
    <workbookView xWindow="0" yWindow="0" windowWidth="28800" windowHeight="12300"/>
  </bookViews>
  <sheets>
    <sheet name="Vejledning" sheetId="3" r:id="rId1"/>
    <sheet name="STAM-oplysninger" sheetId="2" r:id="rId2"/>
    <sheet name="Resultatopgørelse" sheetId="1" r:id="rId3"/>
    <sheet name="Balance" sheetId="4" r:id="rId4"/>
    <sheet name="Noter" sheetId="5" r:id="rId5"/>
  </sheets>
  <definedNames>
    <definedName name="_xlnm.Print_Area" localSheetId="3">Balance!$A$1:$E$74</definedName>
    <definedName name="_xlnm.Print_Area" localSheetId="4">Noter!$A$1:$L$300</definedName>
    <definedName name="_xlnm.Print_Area" localSheetId="2">Resultatopgørelse!$A$1:$E$73</definedName>
    <definedName name="_xlnm.Print_Titles" localSheetId="4">Noter!$1:$4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97" i="5" l="1"/>
  <c r="C59" i="1" l="1"/>
  <c r="E22" i="1"/>
  <c r="E21" i="1"/>
  <c r="C21" i="1"/>
  <c r="C22" i="1"/>
  <c r="E23" i="1"/>
  <c r="C23" i="1"/>
  <c r="E61" i="1"/>
  <c r="C61" i="1"/>
  <c r="E60" i="1"/>
  <c r="C60" i="1"/>
  <c r="E59" i="1"/>
  <c r="E29" i="1" l="1"/>
  <c r="E11" i="1"/>
  <c r="C11" i="1"/>
  <c r="B23" i="1"/>
  <c r="A38" i="4" l="1"/>
  <c r="A39" i="4"/>
  <c r="B27" i="1"/>
  <c r="B16" i="1"/>
  <c r="E16" i="1"/>
  <c r="C16" i="1"/>
  <c r="E27" i="1"/>
  <c r="C27" i="1"/>
  <c r="B9" i="1"/>
  <c r="B8" i="1"/>
  <c r="B11" i="1"/>
  <c r="C39" i="4"/>
  <c r="E38" i="4" l="1"/>
  <c r="C38" i="4"/>
  <c r="E39" i="4"/>
  <c r="E45" i="4"/>
  <c r="J92" i="5" l="1"/>
  <c r="J231" i="5"/>
  <c r="E46" i="4"/>
  <c r="E41" i="1"/>
  <c r="C41" i="1"/>
  <c r="L183" i="5"/>
  <c r="L178" i="5"/>
  <c r="L173" i="5"/>
  <c r="J284" i="5"/>
  <c r="L274" i="5"/>
  <c r="J274" i="5"/>
  <c r="J19" i="5"/>
  <c r="K45" i="4" l="1"/>
  <c r="J45" i="4"/>
  <c r="K41" i="4"/>
  <c r="J41" i="4"/>
  <c r="L284" i="5"/>
  <c r="L259" i="5"/>
  <c r="J259" i="5"/>
  <c r="L255" i="5"/>
  <c r="J255" i="5"/>
  <c r="L248" i="5"/>
  <c r="J248" i="5"/>
  <c r="L231" i="5"/>
  <c r="J180" i="5"/>
  <c r="J183" i="5" s="1"/>
  <c r="J175" i="5"/>
  <c r="J178" i="5" s="1"/>
  <c r="L185" i="5"/>
  <c r="L151" i="5"/>
  <c r="L133" i="5"/>
  <c r="L131" i="5"/>
  <c r="L125" i="5"/>
  <c r="L110" i="5"/>
  <c r="J107" i="5"/>
  <c r="J110" i="5" s="1"/>
  <c r="L105" i="5"/>
  <c r="L112" i="5" s="1"/>
  <c r="J103" i="5"/>
  <c r="J105" i="5" s="1"/>
  <c r="J112" i="5" s="1"/>
  <c r="L92" i="5"/>
  <c r="L87" i="5"/>
  <c r="L94" i="5" s="1"/>
  <c r="L44" i="5"/>
  <c r="L76" i="5"/>
  <c r="L65" i="5"/>
  <c r="L55" i="5"/>
  <c r="J75" i="5"/>
  <c r="J74" i="5"/>
  <c r="J73" i="5"/>
  <c r="J72" i="5"/>
  <c r="J76" i="5" s="1"/>
  <c r="J54" i="5"/>
  <c r="J53" i="5"/>
  <c r="J52" i="5"/>
  <c r="J51" i="5"/>
  <c r="J55" i="5" s="1"/>
  <c r="J34" i="5"/>
  <c r="L34" i="5"/>
  <c r="L28" i="5"/>
  <c r="E45" i="1" s="1"/>
  <c r="J28" i="5"/>
  <c r="L19" i="5"/>
  <c r="L21" i="5" s="1"/>
  <c r="L12" i="5"/>
  <c r="J12" i="5"/>
  <c r="E57" i="4"/>
  <c r="C57" i="4"/>
  <c r="E36" i="4"/>
  <c r="C36" i="4"/>
  <c r="E67" i="1"/>
  <c r="C67" i="1"/>
  <c r="E68" i="1"/>
  <c r="C68" i="1"/>
  <c r="P76" i="5"/>
  <c r="O76" i="5"/>
  <c r="P55" i="5"/>
  <c r="O55" i="5"/>
  <c r="P33" i="5"/>
  <c r="O33" i="5"/>
  <c r="O34" i="5" l="1"/>
  <c r="C70" i="1"/>
  <c r="E70" i="1"/>
  <c r="L261" i="5"/>
  <c r="P261" i="5" s="1"/>
  <c r="J261" i="5"/>
  <c r="O261" i="5" s="1"/>
  <c r="L117" i="5"/>
  <c r="C45" i="1"/>
  <c r="P34" i="5"/>
  <c r="J170" i="5"/>
  <c r="J21" i="5"/>
  <c r="P77" i="5"/>
  <c r="P56" i="5"/>
  <c r="P260" i="5"/>
  <c r="O260" i="5"/>
  <c r="P247" i="5"/>
  <c r="O247" i="5"/>
  <c r="P230" i="5"/>
  <c r="O230" i="5"/>
  <c r="L161" i="5"/>
  <c r="L156" i="5"/>
  <c r="L163" i="5" s="1"/>
  <c r="E9" i="1"/>
  <c r="C9" i="1"/>
  <c r="E8" i="1"/>
  <c r="C8" i="1"/>
  <c r="A24" i="5"/>
  <c r="B230" i="5"/>
  <c r="B229" i="5"/>
  <c r="J237" i="5"/>
  <c r="O248" i="5" s="1"/>
  <c r="B234" i="5"/>
  <c r="B268" i="5"/>
  <c r="C56" i="1" l="1"/>
  <c r="E56" i="1"/>
  <c r="C29" i="1"/>
  <c r="J173" i="5"/>
  <c r="J185" i="5" s="1"/>
  <c r="L237" i="5"/>
  <c r="L223" i="5"/>
  <c r="P231" i="5" s="1"/>
  <c r="A37" i="5"/>
  <c r="A58" i="5" s="1"/>
  <c r="A79" i="5" s="1"/>
  <c r="J153" i="5"/>
  <c r="J156" i="5" s="1"/>
  <c r="J158" i="5"/>
  <c r="J161" i="5" s="1"/>
  <c r="J148" i="5"/>
  <c r="J151" i="5" s="1"/>
  <c r="J122" i="5"/>
  <c r="J125" i="5" s="1"/>
  <c r="J89" i="5"/>
  <c r="J85" i="5"/>
  <c r="J87" i="5" s="1"/>
  <c r="E7" i="4"/>
  <c r="J39" i="5"/>
  <c r="J44" i="5" s="1"/>
  <c r="O56" i="5" s="1"/>
  <c r="B120" i="5"/>
  <c r="B79" i="5"/>
  <c r="B58" i="5"/>
  <c r="B37" i="5"/>
  <c r="L201" i="5"/>
  <c r="J201" i="5"/>
  <c r="L241" i="5" l="1"/>
  <c r="E61" i="4" s="1"/>
  <c r="P248" i="5"/>
  <c r="J163" i="5"/>
  <c r="J191" i="5" s="1"/>
  <c r="J94" i="5"/>
  <c r="J117" i="5" s="1"/>
  <c r="E48" i="4"/>
  <c r="A120" i="5"/>
  <c r="A144" i="5" s="1"/>
  <c r="E9" i="4"/>
  <c r="J127" i="5"/>
  <c r="J131" i="5" s="1"/>
  <c r="J133" i="5" s="1"/>
  <c r="J60" i="5"/>
  <c r="E6" i="4"/>
  <c r="C6" i="4" l="1"/>
  <c r="J65" i="5"/>
  <c r="C9" i="4"/>
  <c r="A194" i="5"/>
  <c r="A217" i="5" s="1"/>
  <c r="A234" i="5" s="1"/>
  <c r="C11" i="4"/>
  <c r="L191" i="5"/>
  <c r="E11" i="4" s="1"/>
  <c r="C8" i="4"/>
  <c r="E8" i="4"/>
  <c r="B287" i="5"/>
  <c r="B277" i="5"/>
  <c r="B217" i="5"/>
  <c r="E65" i="4"/>
  <c r="C65" i="4"/>
  <c r="E63" i="4"/>
  <c r="C63" i="4"/>
  <c r="E50" i="4"/>
  <c r="C45" i="4"/>
  <c r="E41" i="4"/>
  <c r="E35" i="4"/>
  <c r="C35" i="4"/>
  <c r="O77" i="5" l="1"/>
  <c r="E66" i="4"/>
  <c r="E68" i="4" s="1"/>
  <c r="B61" i="4"/>
  <c r="B68" i="1"/>
  <c r="C7" i="4"/>
  <c r="A268" i="5"/>
  <c r="A277" i="5" s="1"/>
  <c r="A287" i="5" s="1"/>
  <c r="B7" i="1"/>
  <c r="B58" i="1" s="1"/>
  <c r="E58" i="1"/>
  <c r="C58" i="1"/>
  <c r="B6" i="5"/>
  <c r="L3" i="5"/>
  <c r="J3" i="5"/>
  <c r="E51" i="1"/>
  <c r="C51" i="1"/>
  <c r="E3" i="4"/>
  <c r="E29" i="4" s="1"/>
  <c r="C3" i="4"/>
  <c r="C29" i="4" s="1"/>
  <c r="B2" i="2"/>
  <c r="E3" i="1"/>
  <c r="C3" i="1"/>
  <c r="C44" i="4"/>
  <c r="C46" i="4" s="1"/>
  <c r="E63" i="1" l="1"/>
  <c r="E72" i="1" s="1"/>
  <c r="J219" i="5"/>
  <c r="E37" i="4"/>
  <c r="C37" i="4"/>
  <c r="B45" i="1"/>
  <c r="B61" i="1" s="1"/>
  <c r="C40" i="4"/>
  <c r="J204" i="5"/>
  <c r="E40" i="4"/>
  <c r="L204" i="5"/>
  <c r="L206" i="5" s="1"/>
  <c r="C7" i="1"/>
  <c r="E7" i="1"/>
  <c r="J223" i="5" l="1"/>
  <c r="O231" i="5" s="1"/>
  <c r="E18" i="1"/>
  <c r="E31" i="1" s="1"/>
  <c r="E43" i="1" s="1"/>
  <c r="E47" i="1" s="1"/>
  <c r="C18" i="1"/>
  <c r="E42" i="4"/>
  <c r="E52" i="4" s="1"/>
  <c r="E70" i="4" s="1"/>
  <c r="B6" i="4"/>
  <c r="J196" i="5"/>
  <c r="C48" i="4" l="1"/>
  <c r="C50" i="4" s="1"/>
  <c r="C31" i="1"/>
  <c r="C43" i="1" s="1"/>
  <c r="C47" i="1" s="1"/>
  <c r="C62" i="1" s="1"/>
  <c r="C32" i="4"/>
  <c r="E75" i="1"/>
  <c r="B7" i="4"/>
  <c r="E13" i="4"/>
  <c r="E14" i="4" s="1"/>
  <c r="E21" i="4"/>
  <c r="E22" i="4" s="1"/>
  <c r="K46" i="4" s="1"/>
  <c r="C63" i="1" l="1"/>
  <c r="C72" i="1" s="1"/>
  <c r="C75" i="1" s="1"/>
  <c r="C41" i="4"/>
  <c r="C42" i="4" s="1"/>
  <c r="C52" i="4" s="1"/>
  <c r="J197" i="5"/>
  <c r="J206" i="5" s="1"/>
  <c r="J236" i="5"/>
  <c r="J241" i="5" s="1"/>
  <c r="C61" i="4" s="1"/>
  <c r="B8" i="4"/>
  <c r="K42" i="4"/>
  <c r="C66" i="4" l="1"/>
  <c r="C68" i="4" s="1"/>
  <c r="C70" i="4" s="1"/>
  <c r="C13" i="4"/>
  <c r="C14" i="4" s="1"/>
  <c r="J42" i="4" s="1"/>
  <c r="C21" i="4"/>
  <c r="E24" i="4"/>
  <c r="E75" i="4" s="1"/>
  <c r="B9" i="4"/>
  <c r="C22" i="4" l="1"/>
  <c r="J46" i="4" s="1"/>
  <c r="B11" i="4"/>
  <c r="C24" i="4" l="1"/>
  <c r="B13" i="4"/>
  <c r="B21" i="4"/>
  <c r="B67" i="1" l="1"/>
  <c r="B48" i="4"/>
  <c r="B63" i="4" l="1"/>
  <c r="B65" i="4" l="1"/>
  <c r="B73" i="4"/>
  <c r="C75" i="4" l="1"/>
</calcChain>
</file>

<file path=xl/sharedStrings.xml><?xml version="1.0" encoding="utf-8"?>
<sst xmlns="http://schemas.openxmlformats.org/spreadsheetml/2006/main" count="497" uniqueCount="276">
  <si>
    <t>Resultatopgørelse</t>
  </si>
  <si>
    <t>Note</t>
  </si>
  <si>
    <t>DKK</t>
  </si>
  <si>
    <t>Bestyrelseshonorar</t>
  </si>
  <si>
    <t>Administrationshonorar</t>
  </si>
  <si>
    <t>Revision</t>
  </si>
  <si>
    <t>Administrationsomkostninger i alt</t>
  </si>
  <si>
    <t>Indtægter i alt</t>
  </si>
  <si>
    <t>Fondsskat</t>
  </si>
  <si>
    <t>Resultat før skat</t>
  </si>
  <si>
    <t>Heraf fordeles til bunden kapital</t>
  </si>
  <si>
    <t>Balance</t>
  </si>
  <si>
    <t>Aktiver</t>
  </si>
  <si>
    <t>Bundne aktiver</t>
  </si>
  <si>
    <t>Bankindstående</t>
  </si>
  <si>
    <t>Disponible aktiver</t>
  </si>
  <si>
    <t>Mellemregning med bundne aktiver</t>
  </si>
  <si>
    <t>Mellemregning med disponible aktiver</t>
  </si>
  <si>
    <t>Fast ejendom</t>
  </si>
  <si>
    <t>Passiver</t>
  </si>
  <si>
    <t>Henlæggelser til senere uddeling</t>
  </si>
  <si>
    <t>Skyldigt AM-bidrag</t>
  </si>
  <si>
    <t>Skyldig A-skat</t>
  </si>
  <si>
    <t>Skyldigt administrationshonorar</t>
  </si>
  <si>
    <t>Skyldige uddelinger</t>
  </si>
  <si>
    <t>Bankindstående (Kapitalkonto)</t>
  </si>
  <si>
    <t>Pantebreve</t>
  </si>
  <si>
    <t>Anfør år og beløb i forhold til, hvornår hensættelsen senest skal være uddelt.</t>
  </si>
  <si>
    <t>Regnskabsår</t>
  </si>
  <si>
    <t>Primodato</t>
  </si>
  <si>
    <t>Ultimodato</t>
  </si>
  <si>
    <t>Sammenligningsår</t>
  </si>
  <si>
    <t>Resultatdisponering</t>
  </si>
  <si>
    <t>Konsolidering af den bundne kapital</t>
  </si>
  <si>
    <t>Henlagt til senere uddeling</t>
  </si>
  <si>
    <t>I alt henført til bunden kapital</t>
  </si>
  <si>
    <t>I alt henført disponibel kapital</t>
  </si>
  <si>
    <t>KONTROL - SKAL GIVE 0</t>
  </si>
  <si>
    <t>Årets resultat efter skat</t>
  </si>
  <si>
    <t>Udbytte af værdipapirer</t>
  </si>
  <si>
    <t>Gebyrer og forvaltning/formuepleje</t>
  </si>
  <si>
    <t>Øvrige eksterne omkostninger</t>
  </si>
  <si>
    <t>…</t>
  </si>
  <si>
    <t>STAM-oplysninger udfyldes først:</t>
  </si>
  <si>
    <t>STAM-oplysninger'!A1</t>
  </si>
  <si>
    <t>Herefter udfyldes noterne:</t>
  </si>
  <si>
    <t>Slutteligt udfyldes balancen for de celler (blå tekst), der ikke henter automatisk fra noterne:</t>
  </si>
  <si>
    <t>Derefter resultatopgørelsen for de celler (blå tekst), der ikke henter automatisk fra noterne:</t>
  </si>
  <si>
    <t>Noter!A1</t>
  </si>
  <si>
    <t>Resultatopgørelse!A1</t>
  </si>
  <si>
    <t>Balance!A1</t>
  </si>
  <si>
    <r>
      <rPr>
        <sz val="11"/>
        <color rgb="FF0000FF"/>
        <rFont val="Calibri"/>
        <family val="2"/>
        <scheme val="minor"/>
      </rPr>
      <t>Blå tekst</t>
    </r>
    <r>
      <rPr>
        <sz val="11"/>
        <color theme="1"/>
        <rFont val="Calibri"/>
        <family val="2"/>
        <scheme val="minor"/>
      </rPr>
      <t xml:space="preserve"> i tal-celler = taste celler</t>
    </r>
  </si>
  <si>
    <t>Negative renter, bankindestående</t>
  </si>
  <si>
    <t>Negative renter, obligationer</t>
  </si>
  <si>
    <t>Renteindtægt af obligationer</t>
  </si>
  <si>
    <t>Renteindtægt af bankindestående</t>
  </si>
  <si>
    <t>Renteindtægt af pantebreve</t>
  </si>
  <si>
    <t>Modtagne arv, gaver mm. bestemt for konsolidering</t>
  </si>
  <si>
    <t>Modtagne gaver, arv, legater, bevillinger mm.</t>
  </si>
  <si>
    <t xml:space="preserve"> Fx salg af ejendom.</t>
  </si>
  <si>
    <t>Nettoindtægter i alt</t>
  </si>
  <si>
    <t>Resultatdisponeret i alt</t>
  </si>
  <si>
    <t>Indsæt selv yderligere linjer efter behov, eller slet linjen</t>
  </si>
  <si>
    <t>Realiserede og urealiserede værdiregulering på bundne aktiver, netto</t>
  </si>
  <si>
    <t>Tast ønsket konsolideringssats</t>
  </si>
  <si>
    <t>Jf. fundats / alternativt max 25% jf. Fondslovens § 29, stk. 2. Skattemæssigt konsolideringsfradrag udgør  alene på 4 %, jf. Fondsbeskatningslovens § 5 stk. 1.</t>
  </si>
  <si>
    <t>Overført til disponibel kapital</t>
  </si>
  <si>
    <t>Noter</t>
  </si>
  <si>
    <t>Gave …</t>
  </si>
  <si>
    <t>Arv …</t>
  </si>
  <si>
    <t>Legat …</t>
  </si>
  <si>
    <t>Bevilling …</t>
  </si>
  <si>
    <t>I alt modtaget til brug for konsolidering</t>
  </si>
  <si>
    <t>Modtaget i alt</t>
  </si>
  <si>
    <t>I alt modtaget til brug for uddelinger og fri kapital</t>
  </si>
  <si>
    <t>Negative afkast og værdireguleringer i alt</t>
  </si>
  <si>
    <t>Kontrol - skal være 0</t>
  </si>
  <si>
    <t>Skat af nettoindtægt vedrørende bundne aktiver</t>
  </si>
  <si>
    <t>Skat af nettoindtægt vedrørende disponible aktiver</t>
  </si>
  <si>
    <t>Aktuel skat af årets indkomst</t>
  </si>
  <si>
    <t xml:space="preserve">Person XX </t>
  </si>
  <si>
    <t>Person YY</t>
  </si>
  <si>
    <t xml:space="preserve">Person ZZ </t>
  </si>
  <si>
    <t>Ikke almennyttige uddelinger i alt</t>
  </si>
  <si>
    <t>Almennyttige uddelinger i alt</t>
  </si>
  <si>
    <t>Kontrol mod bundne aktiver - skal give 0</t>
  </si>
  <si>
    <t>Kontrol mod disponible aktiver - skal give 0</t>
  </si>
  <si>
    <t>Heraf fordeles til disponibel kapital</t>
  </si>
  <si>
    <t>Realkredit gæld, langfristet del</t>
  </si>
  <si>
    <t>Øvrig anden gæld, langfristet del</t>
  </si>
  <si>
    <t>Gældsforpligtelser</t>
  </si>
  <si>
    <t>Kortfristet gæld</t>
  </si>
  <si>
    <t>Langfristet gæld</t>
  </si>
  <si>
    <t>Tilgodehavende renter</t>
  </si>
  <si>
    <t>Jf. resultatdisponeringen:</t>
  </si>
  <si>
    <t>Leverandører af varer og tjenesteydelser</t>
  </si>
  <si>
    <t>Anden gæld</t>
  </si>
  <si>
    <t>Realkredit gæld, kortfristet del</t>
  </si>
  <si>
    <t>Kreditinstitutgæld</t>
  </si>
  <si>
    <t>Eventualforpligtelser og sikkerhedsstillelser</t>
  </si>
  <si>
    <t>Tilgodehavende udbytteskat</t>
  </si>
  <si>
    <t>Skyldigt bestyrelseshonorar</t>
  </si>
  <si>
    <t>Øvrig anden gæld</t>
  </si>
  <si>
    <t>Øvrige skyldige omkostninger</t>
  </si>
  <si>
    <t>Beskriv eventuelle eventualforpligtelser</t>
  </si>
  <si>
    <t>Beskriv eventuelle afgivne sikkerhedsstillelser, fx pant, kaution mv</t>
  </si>
  <si>
    <t>Mellemregning mellem bundne og disponible aktiver</t>
  </si>
  <si>
    <t>Der bør generelt ikke være mellemregninger mellem de bundne og disponible aktiver, men de kan naturligt opstå</t>
  </si>
  <si>
    <t xml:space="preserve">"+" fortegn = bundne aktiver har tilgodehavende mellemværende mod de disponible aktiver, </t>
  </si>
  <si>
    <t>"-" fortegn ensbetydende med, at de disponible aktiver har et tilgodehavende mellemværende mod de bundne aktiver</t>
  </si>
  <si>
    <t>Mellemregning primo</t>
  </si>
  <si>
    <t>Årets konsolidering jf. resultatdisponeringen</t>
  </si>
  <si>
    <t>Afkast af bundne aktiver indgået på kapitalkontoen</t>
  </si>
  <si>
    <t>Beslutning om uddeling af årets nettokursgevinster</t>
  </si>
  <si>
    <t xml:space="preserve">Den resterende mellemregning er indfriet og overført likvidt mellem fondens </t>
  </si>
  <si>
    <t>kapitalkonto og afkastkonto efter statusdagen, men inden regnskabets aflæggelse.</t>
  </si>
  <si>
    <t>alternativt</t>
  </si>
  <si>
    <t>Mellemregninger er endnu ikke indfriet på tidspunktet for regnskabets aflæggelse,</t>
  </si>
  <si>
    <t>da xxxxxxxx.</t>
  </si>
  <si>
    <t>Fondsskat henført til bundne aktiver</t>
  </si>
  <si>
    <t>Heraf nettokursgevinster besluttet uddelt</t>
  </si>
  <si>
    <t>Afkast af bundne aktiver overført likvidt i året</t>
  </si>
  <si>
    <t>Andre tilgodehavender</t>
  </si>
  <si>
    <t>Aktier og aktiebaserede investeringsforeninger</t>
  </si>
  <si>
    <t>Obligationer og obligationsbaserede investeringsforeninger</t>
  </si>
  <si>
    <t>Værdipapirets navn</t>
  </si>
  <si>
    <t>Det er Civilstyrelsens holdning, at mellemregninger skal søges indfriet straks, alternativt senest i det efterfølgende regnskabsår</t>
  </si>
  <si>
    <t>Redegør i noten for mellemregningens opståen og løbende udligning</t>
  </si>
  <si>
    <t>Kapitalandele i tilknyttede og associerede selskaber</t>
  </si>
  <si>
    <t>Kostpris</t>
  </si>
  <si>
    <t>Kursværdi</t>
  </si>
  <si>
    <t>xxxx</t>
  </si>
  <si>
    <t>yyyy</t>
  </si>
  <si>
    <t>zzzzz</t>
  </si>
  <si>
    <t>Sort tekst i tal-celler = automatiske formler, der ikke bør overskrives</t>
  </si>
  <si>
    <t>Regnskabsmæssig værdi primo</t>
  </si>
  <si>
    <t>Tilgang til kostpris i året</t>
  </si>
  <si>
    <t>Afgang til salgsværdi i året</t>
  </si>
  <si>
    <t>Årets urealiserede værdireguleringer</t>
  </si>
  <si>
    <t>Realiseret værdiregulering ved salg</t>
  </si>
  <si>
    <t>"-" fortegn</t>
  </si>
  <si>
    <t>"+" fortegn</t>
  </si>
  <si>
    <t>"+" fortegn, hvis nettogevinst, "-" fortegning, hvis nettotab</t>
  </si>
  <si>
    <t>som fordeler sig således:</t>
  </si>
  <si>
    <t>som består af:</t>
  </si>
  <si>
    <t>For at opnå det mest retvisende billede af fondens beholdning af værdipapirer, at disse måles til statusdagens kursværdi</t>
  </si>
  <si>
    <t>Relevant, hvis fondens fundats behandler flere formål, herunder beskriver fordeling af uddelinger pr. formål</t>
  </si>
  <si>
    <t>Formål Z</t>
  </si>
  <si>
    <t>Formål X, der skal udgøre min. xx% jf. fondens fundats § x</t>
  </si>
  <si>
    <t>Formål Y, der skal udgøre min. xx% jf. fondens fundats § x</t>
  </si>
  <si>
    <t>Oprindelig hovedstol</t>
  </si>
  <si>
    <t>Nedskrivninger primo</t>
  </si>
  <si>
    <t>Nedskrivninger i året</t>
  </si>
  <si>
    <t>Nedskrivninger ultimo</t>
  </si>
  <si>
    <t>Pantebrev: Debitor XXX</t>
  </si>
  <si>
    <t>Afdrag i året</t>
  </si>
  <si>
    <t>Afdrag primo</t>
  </si>
  <si>
    <t>Afdrag ultimo</t>
  </si>
  <si>
    <t>Tilbageførte nedskrivninger i året</t>
  </si>
  <si>
    <t>Der er tinglyst sikkerhed for pantebrevets hovedstol den xx. Xxxxxx 20xx.</t>
  </si>
  <si>
    <t>Angiv hvorvidt der er tinglyst sikkerhed for pantebrevet, herunder hvis det tilfældet, hvornår og med hvilken værdi.</t>
  </si>
  <si>
    <t>Pantebrev: Debitor YYY</t>
  </si>
  <si>
    <t>Pantebreve i alt</t>
  </si>
  <si>
    <t>Kostpris primo</t>
  </si>
  <si>
    <t>Tilgang i året</t>
  </si>
  <si>
    <t>Afgang i året (kostpris)</t>
  </si>
  <si>
    <t>Kostpris ultimo</t>
  </si>
  <si>
    <t>Værdireguleringer primo</t>
  </si>
  <si>
    <t>Årets værdireguleringer</t>
  </si>
  <si>
    <t>Modtaget udbytte</t>
  </si>
  <si>
    <t>Selskabets navn</t>
  </si>
  <si>
    <t>Indre værdi</t>
  </si>
  <si>
    <t>Ejerandel</t>
  </si>
  <si>
    <t>%</t>
  </si>
  <si>
    <t>Regnskabsmæssig værdi ultimo</t>
  </si>
  <si>
    <t>Værdireguleringer ultimo</t>
  </si>
  <si>
    <t>Ejendom: Adresse + matrikelnr.</t>
  </si>
  <si>
    <t>Angiv hvorvidt der er tinglyst en rådighedsindskrænkelse, jf. FL § 9 stk. 5.</t>
  </si>
  <si>
    <t xml:space="preserve">Der er tinglyst rådighedsindskrænkelse på ejendommen i overensstemmelse med </t>
  </si>
  <si>
    <t>Ejendomme i alt</t>
  </si>
  <si>
    <t>Ned- og afskrivninger primo</t>
  </si>
  <si>
    <t>Tilbageførte af- og nedskrivninger</t>
  </si>
  <si>
    <t>Tilbageførte værdireguleringer</t>
  </si>
  <si>
    <t>Ned- og afskrivninger ultimo</t>
  </si>
  <si>
    <t>Årets opskrivninger</t>
  </si>
  <si>
    <t>Tilbageførte opskrivninger</t>
  </si>
  <si>
    <t>Opskrivninger ultimo</t>
  </si>
  <si>
    <t>Opskrivninger primo</t>
  </si>
  <si>
    <t>Skyldige uddelinger primo</t>
  </si>
  <si>
    <t>Frafaldne uddelinger, bevilget tidligere år</t>
  </si>
  <si>
    <t>Henlagt til senere uddeling primo</t>
  </si>
  <si>
    <t>Årets henlæggelser</t>
  </si>
  <si>
    <t>Tilbageført henlagt tidligere år</t>
  </si>
  <si>
    <t>Oplist fondens legatmodtagere og anfør samtidig, hvorvidt fonden har foretaget almennyttige eller ikke almennyttige uddelinger.</t>
  </si>
  <si>
    <t>Fondsskat bundne aktiver overført likvidt</t>
  </si>
  <si>
    <t>Henlagt i 20xx, uddeles senest i 20xx+5</t>
  </si>
  <si>
    <t>Årets bevilgede uddelinger kan henføres til følgende formål:</t>
  </si>
  <si>
    <t>"-" fortegn. Når bestyrelsen har truffet beslutning om uddelingen/henført til formål/personer</t>
  </si>
  <si>
    <t>"-" fortegn. Opmærksomheden henledes på de skattemæssige konsekvenser heraf.</t>
  </si>
  <si>
    <t>"+" fortegn. Tidligere henlagt, men ej faktisk truffet beslutning om den mere specificerede uddeling. Nu truffet beslutning om formål og til hvem.</t>
  </si>
  <si>
    <t>"+" fortegn. Andel af årets resultat, som der er truffet beslutning om at uddele, herunder formål og til hvem.</t>
  </si>
  <si>
    <t>"-" fortegn. Andel af årets uddelinger, skyldige uddelinger primo og overførte henlagte uddelinger, der er udbetalt, og hvis lovgivning herom, også indberettet til Skattestyrelsen.</t>
  </si>
  <si>
    <t>Årets udbetalte uddelinger er sket til følgende personer og organisationer:</t>
  </si>
  <si>
    <t>Hvis netto positive</t>
  </si>
  <si>
    <t>Realiserede og urealiserede værdireguleringer aktier mv.</t>
  </si>
  <si>
    <t>Realiserede og urealiserede værdireguleringer obligationer mv.</t>
  </si>
  <si>
    <t>Udbetalt i alt i året</t>
  </si>
  <si>
    <t>Stk.</t>
  </si>
  <si>
    <t>Antal</t>
  </si>
  <si>
    <r>
      <t xml:space="preserve">Både blå og sort tekst kan ændres. Gule celler </t>
    </r>
    <r>
      <rPr>
        <u/>
        <sz val="11"/>
        <color theme="1"/>
        <rFont val="Calibri"/>
        <family val="2"/>
        <scheme val="minor"/>
      </rPr>
      <t>skal</t>
    </r>
    <r>
      <rPr>
        <sz val="11"/>
        <color theme="1"/>
        <rFont val="Calibri"/>
        <family val="2"/>
        <scheme val="minor"/>
      </rPr>
      <t xml:space="preserve"> ændres. </t>
    </r>
  </si>
  <si>
    <t>Der indgår ikke følgende bestanddele i skabelonen, som fonden m.fl. i stedet kan udarbejde i et tekstbehandlingsprogram.</t>
  </si>
  <si>
    <t>- Forside</t>
  </si>
  <si>
    <t>- Indholdsfortegnelse</t>
  </si>
  <si>
    <t>- Ledelsespåtegning</t>
  </si>
  <si>
    <t>- Revisionspåtegning</t>
  </si>
  <si>
    <t>- Ledelsesberetning</t>
  </si>
  <si>
    <t>- Anvendt regnskabspraksis</t>
  </si>
  <si>
    <t>Indsæt selv yderligere linjer efter behov, eller slet linjen. Fx arv/gaver, der ikke er indbetalt på den korrekte bankkonto hhv. bunden eller disponibel konto</t>
  </si>
  <si>
    <t>Uddelt af årets resultat</t>
  </si>
  <si>
    <t>Ultimokurs</t>
  </si>
  <si>
    <t>Tidligere års konsolidering overført likvidt</t>
  </si>
  <si>
    <t>Tidligere års nettokursgevinster til uddeling overført likvidt</t>
  </si>
  <si>
    <t>Udbetalte uddelinger i året, årets og tidligere års</t>
  </si>
  <si>
    <r>
      <t xml:space="preserve">Besluttet uddelt heraf, overført til skyldige uddelinger </t>
    </r>
    <r>
      <rPr>
        <sz val="11"/>
        <color rgb="FF0000FF"/>
        <rFont val="Calibri"/>
        <family val="2"/>
        <scheme val="minor"/>
      </rPr>
      <t>note 11</t>
    </r>
  </si>
  <si>
    <r>
      <t xml:space="preserve">Besluttet uddelt af tidligere års henlæggelser jf. </t>
    </r>
    <r>
      <rPr>
        <sz val="11"/>
        <color rgb="FF0000FF"/>
        <rFont val="Calibri"/>
        <family val="2"/>
        <scheme val="minor"/>
      </rPr>
      <t>note 10</t>
    </r>
  </si>
  <si>
    <t>Årets uddelinger til fysiske personer er indberettet til Skattestyrelsen i overensstem-</t>
  </si>
  <si>
    <t>melse med Skatteindberetningsloven.</t>
  </si>
  <si>
    <t>Skatteindberetningsloven § 1, stk. 1 og 2, § 24, stk. 1 og 2, § 25, stk. 1, 2, 3 og 4.</t>
  </si>
  <si>
    <t>"-"-fortegn, Fondslovens § 9, stk. 3</t>
  </si>
  <si>
    <t>Civilstyrelsen vil ikke være til rådighed for teknisk vejledning / afhjælpning af funktionalitetsmæssige udfordringer, men er naturligvis altid til rådighed for afklaring af regnskabsmæssige spørgsmål, herunder i forhold til fondslovgivningen, god regnskabsskik mv.</t>
  </si>
  <si>
    <t>Der kan indsættes og slettes linjer efter behov. Der gøres opmærksom på, at eventuelt slettede linjer kan medføre funktionalitetsnedsættelse, herunder at automatiske formler eventuelt skal ændres. Det kan derfor anbefales at skjule/hide de oplysninger, som</t>
  </si>
  <si>
    <t>ikke er relevante for fondens forhold, i stedet for at slette dem.</t>
  </si>
  <si>
    <t>Hvis DKK = 100</t>
  </si>
  <si>
    <t>Valutakurs ultimo</t>
  </si>
  <si>
    <t>Ejendomme</t>
  </si>
  <si>
    <t>"-" fortegn. Tidligere besluttet uddelt til specifikt formål og person, men ikke udbetalt og beslutningen ligeledes annulleret.</t>
  </si>
  <si>
    <t>"+"-fortegn.</t>
  </si>
  <si>
    <t>"-"-fortegn.</t>
  </si>
  <si>
    <t>Bevilgede uddelinger af årets resultat</t>
  </si>
  <si>
    <t>Skyldigt revisionshonorar</t>
  </si>
  <si>
    <t>Bunden egenkapital primo</t>
  </si>
  <si>
    <t>Konsolidering af den bundne egenkapital</t>
  </si>
  <si>
    <t>Bunden egenkapital ultimo</t>
  </si>
  <si>
    <t>Disponibel egenkapital primo</t>
  </si>
  <si>
    <t>Overført til disponibel egenkapital jf. resultatdisponeringen</t>
  </si>
  <si>
    <t>Disponibel egenkapital ultimo</t>
  </si>
  <si>
    <t>Disponibel egenkapital inkl. henlæggelser til senere uddeling</t>
  </si>
  <si>
    <t>Egenkapital i alt</t>
  </si>
  <si>
    <t>Fortjenesten indsættes på fondens kapitalkonto eller genplaceres som bunden kapital</t>
  </si>
  <si>
    <t>Fortjeneste ved salg af bundne aktiver (ej værdipapirer)</t>
  </si>
  <si>
    <t>Tab ved salg af bundne aktiver (ej værdipapirer)</t>
  </si>
  <si>
    <t>Årets værdireguleringer af kapitalandele</t>
  </si>
  <si>
    <t>Årets ned- og afskrivninger på ejendomme</t>
  </si>
  <si>
    <t>Årets ned- og afskrivninger</t>
  </si>
  <si>
    <t>Årets opskrivninger på ejendomme</t>
  </si>
  <si>
    <t>Op-, ned- og afskrivninger på ejendomme, netto</t>
  </si>
  <si>
    <t>Afståelse af bundne aktiver (ej værdipapirer), netto</t>
  </si>
  <si>
    <t>Til sidst genbesøges alle fanerne, og det sikres, at modellen er tilpasset fondens forhold, herunder at kontrol beregninger = 0, regnskabet fremstår korrekt i sin helhed mv.</t>
  </si>
  <si>
    <t>Det bemærkes, at Civilstyrelsen ved regnskabsmæssig kontrol af fondens regnskab ikke accepterer indsendelse af excel-filen som regnskab. Fondens regnskab skal underskrives af fondens bestyrelse og eventuelle revisor.</t>
  </si>
  <si>
    <t>Advokat</t>
  </si>
  <si>
    <t>Øvrig rådgivning</t>
  </si>
  <si>
    <t>OBS! Særlige regler ved anbringelse i ejendomme iht. Anbringelsesbekendtgørelsen og/eller fondens vedtægter</t>
  </si>
  <si>
    <t>OBS! Særlige regler ved anbringelse i pantebreve iht. Anbringelsesbekendtgørelsen og/eller fondens vedtægter</t>
  </si>
  <si>
    <t>Positive indtægter</t>
  </si>
  <si>
    <t>Hvis årets værdiregulering netto er negative. Angives med negativt fortegn</t>
  </si>
  <si>
    <t>Angives med negativt fortegn</t>
  </si>
  <si>
    <t>Angives med negativt fortegn, fx tab ved salg af ejendom</t>
  </si>
  <si>
    <t>Omkostning hvis negativt fortegn, eventuel indtægt hvis positivt fortegn</t>
  </si>
  <si>
    <t>Omkostning angives med negativt fortegn, eventuel indtægt angives med positivt fortegn</t>
  </si>
  <si>
    <t>Negative afkast og værdireguleringer</t>
  </si>
  <si>
    <t>Modellen er i overensstemmelse med gældende lovgivning pr. 11. maj 2021 og indeholder herudover oplysninger i overensstemmelse med god regnskabsskik, Civilstyrelsens praksis samt imødegår de fejl og mangler, styrelsen oftest ser.</t>
  </si>
  <si>
    <t>Civilstyrelsen har udarbejdet en regnskabsskabelon, som fonde mv. kan anvende til brug for deres regnskabsaflæggelse.</t>
  </si>
  <si>
    <t>Henfør arv/gave iht. gavegiver / arveladers beslutning om, hvorvidt gaven/arven skal anvendes til uddeling eller konsolidering, jf. fondslovens § 9 stk. 2.</t>
  </si>
  <si>
    <t>"+" fortegn. Jf. fundats / alternativt max 25% jf. fondslovens § 29, stk. 2. Skattemæssigt konsolideringsfradrag udgør  alene på 4 %, jf. fondsbeskatningslovens § 5 stk. 1.</t>
  </si>
  <si>
    <t>"-"-fortegn. fondslovens § 9, stk. 3</t>
  </si>
  <si>
    <t>fondslovens § 9, stk.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</si>
</sst>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quot;-&quot;??_);_(@_)"/>
    <numFmt numFmtId="165" formatCode="_-* #,##0_-;\-* #,##0_-;_-* &quot;-&quot;??_-;_-@_-"/>
    <numFmt numFmtId="166" formatCode="[$-F800]dddd\,\ mmmm\ dd\,\ yyyy"/>
  </numFmts>
  <fonts count="18" x14ac:knownFonts="1">
    <font>
      <sz val="11"/>
      <color theme="1"/>
      <name val="Calibri"/>
      <family val="2"/>
      <scheme val="minor"/>
    </font>
    <font>
      <b/>
      <sz val="11"/>
      <color theme="1"/>
      <name val="Calibri"/>
      <family val="2"/>
      <scheme val="minor"/>
    </font>
    <font>
      <u/>
      <sz val="11"/>
      <color theme="1"/>
      <name val="Calibri"/>
      <family val="2"/>
      <scheme val="minor"/>
    </font>
    <font>
      <b/>
      <sz val="11"/>
      <color theme="0"/>
      <name val="Calibri"/>
      <family val="2"/>
      <scheme val="minor"/>
    </font>
    <font>
      <sz val="8"/>
      <color theme="1"/>
      <name val="Calibri"/>
      <family val="2"/>
      <scheme val="minor"/>
    </font>
    <font>
      <sz val="11"/>
      <color theme="1"/>
      <name val="Calibri"/>
      <family val="2"/>
      <scheme val="minor"/>
    </font>
    <font>
      <sz val="11"/>
      <color rgb="FFFF0000"/>
      <name val="Calibri"/>
      <family val="2"/>
      <scheme val="minor"/>
    </font>
    <font>
      <sz val="11"/>
      <name val="Calibri"/>
      <family val="2"/>
      <scheme val="minor"/>
    </font>
    <font>
      <sz val="11"/>
      <color rgb="FF0000FF"/>
      <name val="Calibri"/>
      <family val="2"/>
      <scheme val="minor"/>
    </font>
    <font>
      <i/>
      <sz val="11"/>
      <color theme="1"/>
      <name val="Calibri"/>
      <family val="2"/>
      <scheme val="minor"/>
    </font>
    <font>
      <b/>
      <sz val="11"/>
      <color rgb="FFFF0000"/>
      <name val="Calibri"/>
      <family val="2"/>
      <scheme val="minor"/>
    </font>
    <font>
      <i/>
      <sz val="11"/>
      <color rgb="FFFF0000"/>
      <name val="Calibri"/>
      <family val="2"/>
      <scheme val="minor"/>
    </font>
    <font>
      <u/>
      <sz val="11"/>
      <color theme="10"/>
      <name val="Calibri"/>
      <family val="2"/>
      <scheme val="minor"/>
    </font>
    <font>
      <b/>
      <sz val="11"/>
      <color rgb="FF0000FF"/>
      <name val="Calibri"/>
      <family val="2"/>
      <scheme val="minor"/>
    </font>
    <font>
      <i/>
      <sz val="11"/>
      <color rgb="FF0000FF"/>
      <name val="Calibri"/>
      <family val="2"/>
      <scheme val="minor"/>
    </font>
    <font>
      <i/>
      <sz val="11"/>
      <name val="Calibri"/>
      <family val="2"/>
      <scheme val="minor"/>
    </font>
    <font>
      <sz val="8"/>
      <color rgb="FFFF0000"/>
      <name val="Calibri"/>
      <family val="2"/>
      <scheme val="minor"/>
    </font>
    <font>
      <b/>
      <sz val="11"/>
      <name val="Calibri"/>
      <family val="2"/>
      <scheme val="minor"/>
    </font>
  </fonts>
  <fills count="4">
    <fill>
      <patternFill patternType="none"/>
    </fill>
    <fill>
      <patternFill patternType="gray125"/>
    </fill>
    <fill>
      <patternFill patternType="solid">
        <fgColor theme="4" tint="-0.249977111117893"/>
        <bgColor indexed="64"/>
      </patternFill>
    </fill>
    <fill>
      <patternFill patternType="solid">
        <fgColor rgb="FFFFFF00"/>
        <bgColor indexed="64"/>
      </patternFill>
    </fill>
  </fills>
  <borders count="9">
    <border>
      <left/>
      <right/>
      <top/>
      <bottom/>
      <diagonal/>
    </border>
    <border>
      <left/>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medium">
        <color indexed="64"/>
      </bottom>
      <diagonal/>
    </border>
  </borders>
  <cellStyleXfs count="4">
    <xf numFmtId="0" fontId="0" fillId="0" borderId="0"/>
    <xf numFmtId="164" fontId="5" fillId="0" borderId="0" applyFont="0" applyFill="0" applyBorder="0" applyAlignment="0" applyProtection="0"/>
    <xf numFmtId="0" fontId="12" fillId="0" borderId="0" applyNumberFormat="0" applyFill="0" applyBorder="0" applyAlignment="0" applyProtection="0"/>
    <xf numFmtId="9" fontId="5" fillId="0" borderId="0" applyFont="0" applyFill="0" applyBorder="0" applyAlignment="0" applyProtection="0"/>
  </cellStyleXfs>
  <cellXfs count="108">
    <xf numFmtId="0" fontId="0" fillId="0" borderId="0" xfId="0"/>
    <xf numFmtId="0" fontId="1" fillId="0" borderId="0" xfId="0" applyFont="1"/>
    <xf numFmtId="0" fontId="1" fillId="0" borderId="0" xfId="0" applyFont="1" applyAlignment="1">
      <alignment horizontal="center"/>
    </xf>
    <xf numFmtId="0" fontId="0" fillId="0" borderId="0" xfId="0" applyBorder="1"/>
    <xf numFmtId="0" fontId="1" fillId="0" borderId="0" xfId="0" applyFont="1" applyBorder="1"/>
    <xf numFmtId="0" fontId="0" fillId="0" borderId="0" xfId="0" applyFill="1" applyBorder="1"/>
    <xf numFmtId="0" fontId="0" fillId="0" borderId="0" xfId="0" applyFont="1" applyFill="1" applyBorder="1"/>
    <xf numFmtId="0" fontId="0" fillId="0" borderId="0" xfId="0" applyAlignment="1">
      <alignment horizontal="center"/>
    </xf>
    <xf numFmtId="0" fontId="0" fillId="0" borderId="0" xfId="0" applyFill="1"/>
    <xf numFmtId="0" fontId="7" fillId="0" borderId="0" xfId="0" applyFont="1"/>
    <xf numFmtId="0" fontId="8" fillId="0" borderId="0" xfId="0" applyFont="1"/>
    <xf numFmtId="0" fontId="0" fillId="0" borderId="0" xfId="0" applyBorder="1" applyAlignment="1">
      <alignment horizontal="center"/>
    </xf>
    <xf numFmtId="0" fontId="1" fillId="0" borderId="0" xfId="0" applyFont="1" applyFill="1" applyAlignment="1">
      <alignment horizontal="center"/>
    </xf>
    <xf numFmtId="0" fontId="4" fillId="0" borderId="0" xfId="0" applyFont="1" applyFill="1" applyAlignment="1">
      <alignment horizontal="center"/>
    </xf>
    <xf numFmtId="0" fontId="8" fillId="0" borderId="0" xfId="0" applyFont="1" applyFill="1"/>
    <xf numFmtId="0" fontId="0" fillId="0" borderId="0" xfId="0" applyFill="1" applyAlignment="1">
      <alignment horizontal="center"/>
    </xf>
    <xf numFmtId="0" fontId="1" fillId="0" borderId="0" xfId="0" applyFont="1" applyFill="1"/>
    <xf numFmtId="0" fontId="0" fillId="0" borderId="0" xfId="0" applyFont="1" applyFill="1"/>
    <xf numFmtId="0" fontId="0" fillId="0" borderId="0" xfId="0" applyFill="1" applyBorder="1" applyAlignment="1">
      <alignment horizontal="center"/>
    </xf>
    <xf numFmtId="0" fontId="1" fillId="0" borderId="0" xfId="0" applyFont="1" applyFill="1" applyBorder="1" applyAlignment="1">
      <alignment horizontal="center"/>
    </xf>
    <xf numFmtId="0" fontId="4" fillId="0" borderId="0" xfId="0" applyFont="1" applyFill="1" applyBorder="1" applyAlignment="1">
      <alignment horizontal="center"/>
    </xf>
    <xf numFmtId="0" fontId="1" fillId="0" borderId="0" xfId="0" applyFont="1" applyFill="1" applyBorder="1"/>
    <xf numFmtId="0" fontId="1" fillId="0" borderId="5" xfId="0" applyFont="1" applyFill="1" applyBorder="1" applyAlignment="1">
      <alignment horizontal="center"/>
    </xf>
    <xf numFmtId="0" fontId="0" fillId="0" borderId="0" xfId="0" applyFont="1" applyFill="1" applyBorder="1" applyAlignment="1">
      <alignment horizontal="center"/>
    </xf>
    <xf numFmtId="0" fontId="9" fillId="0" borderId="0" xfId="0" applyFont="1" applyFill="1"/>
    <xf numFmtId="0" fontId="10" fillId="0" borderId="0" xfId="0" applyFont="1"/>
    <xf numFmtId="0" fontId="10" fillId="0" borderId="0" xfId="0" applyFont="1" applyAlignment="1">
      <alignment horizontal="center"/>
    </xf>
    <xf numFmtId="0" fontId="1" fillId="0" borderId="0" xfId="0" applyFont="1" applyFill="1" applyAlignment="1">
      <alignment horizontal="left"/>
    </xf>
    <xf numFmtId="0" fontId="0" fillId="3" borderId="0" xfId="0" applyFill="1"/>
    <xf numFmtId="0" fontId="1" fillId="0" borderId="0" xfId="0" applyFont="1" applyBorder="1" applyAlignment="1">
      <alignment horizontal="center"/>
    </xf>
    <xf numFmtId="3" fontId="8" fillId="0" borderId="0" xfId="1" applyNumberFormat="1" applyFont="1" applyFill="1"/>
    <xf numFmtId="3" fontId="8" fillId="0" borderId="0" xfId="1" applyNumberFormat="1" applyFont="1" applyFill="1" applyBorder="1"/>
    <xf numFmtId="3" fontId="1" fillId="0" borderId="7" xfId="1" applyNumberFormat="1" applyFont="1" applyFill="1" applyBorder="1"/>
    <xf numFmtId="3" fontId="1" fillId="0" borderId="0" xfId="1" applyNumberFormat="1" applyFont="1" applyFill="1" applyBorder="1"/>
    <xf numFmtId="3" fontId="0" fillId="0" borderId="0" xfId="1" applyNumberFormat="1" applyFont="1" applyFill="1"/>
    <xf numFmtId="3" fontId="0" fillId="0" borderId="0" xfId="1" applyNumberFormat="1" applyFont="1" applyFill="1" applyBorder="1"/>
    <xf numFmtId="3" fontId="1" fillId="0" borderId="8" xfId="1" applyNumberFormat="1" applyFont="1" applyFill="1" applyBorder="1"/>
    <xf numFmtId="3" fontId="0" fillId="0" borderId="0" xfId="1" applyNumberFormat="1" applyFont="1" applyBorder="1"/>
    <xf numFmtId="3" fontId="8" fillId="0" borderId="0" xfId="0" applyNumberFormat="1" applyFont="1" applyFill="1"/>
    <xf numFmtId="3" fontId="0" fillId="0" borderId="0" xfId="0" applyNumberFormat="1" applyFill="1" applyBorder="1"/>
    <xf numFmtId="3" fontId="0" fillId="0" borderId="5" xfId="1" applyNumberFormat="1" applyFont="1" applyFill="1" applyBorder="1"/>
    <xf numFmtId="3" fontId="0" fillId="0" borderId="0" xfId="0" applyNumberFormat="1"/>
    <xf numFmtId="3" fontId="1" fillId="0" borderId="8" xfId="0" applyNumberFormat="1" applyFont="1" applyBorder="1"/>
    <xf numFmtId="0" fontId="11" fillId="0" borderId="0" xfId="0" applyFont="1" applyFill="1"/>
    <xf numFmtId="0" fontId="12" fillId="0" borderId="0" xfId="2" quotePrefix="1"/>
    <xf numFmtId="0" fontId="12" fillId="0" borderId="0" xfId="2"/>
    <xf numFmtId="2" fontId="10" fillId="0" borderId="0" xfId="0" applyNumberFormat="1" applyFont="1"/>
    <xf numFmtId="2" fontId="10" fillId="0" borderId="0" xfId="0" applyNumberFormat="1" applyFont="1" applyFill="1" applyBorder="1"/>
    <xf numFmtId="0" fontId="6" fillId="0" borderId="0" xfId="0" applyFont="1" applyFill="1"/>
    <xf numFmtId="0" fontId="0" fillId="0" borderId="0" xfId="0" applyFont="1" applyFill="1" applyAlignment="1">
      <alignment horizontal="center"/>
    </xf>
    <xf numFmtId="0" fontId="13" fillId="0" borderId="0" xfId="0" applyFont="1" applyFill="1" applyAlignment="1">
      <alignment horizontal="center"/>
    </xf>
    <xf numFmtId="3" fontId="1" fillId="0" borderId="6" xfId="1" applyNumberFormat="1" applyFont="1" applyFill="1" applyBorder="1"/>
    <xf numFmtId="0" fontId="0" fillId="0" borderId="0" xfId="0" applyFill="1" applyAlignment="1">
      <alignment horizontal="left"/>
    </xf>
    <xf numFmtId="3" fontId="7" fillId="0" borderId="0" xfId="1" applyNumberFormat="1" applyFont="1" applyFill="1"/>
    <xf numFmtId="3" fontId="7" fillId="0" borderId="0" xfId="0" applyNumberFormat="1" applyFont="1" applyFill="1"/>
    <xf numFmtId="3" fontId="7" fillId="0" borderId="0" xfId="0" applyNumberFormat="1" applyFont="1" applyFill="1" applyBorder="1"/>
    <xf numFmtId="0" fontId="9" fillId="0" borderId="0" xfId="0" applyFont="1"/>
    <xf numFmtId="3" fontId="7" fillId="0" borderId="5" xfId="1" applyNumberFormat="1" applyFont="1" applyFill="1" applyBorder="1"/>
    <xf numFmtId="3" fontId="7" fillId="0" borderId="0" xfId="1" applyNumberFormat="1" applyFont="1" applyFill="1" applyBorder="1"/>
    <xf numFmtId="166" fontId="1" fillId="0" borderId="0" xfId="0" applyNumberFormat="1" applyFont="1"/>
    <xf numFmtId="166" fontId="8" fillId="0" borderId="0" xfId="0" applyNumberFormat="1" applyFont="1"/>
    <xf numFmtId="0" fontId="8" fillId="3" borderId="0" xfId="0" applyFont="1" applyFill="1" applyBorder="1"/>
    <xf numFmtId="0" fontId="10" fillId="0" borderId="0" xfId="0" applyFont="1" applyFill="1"/>
    <xf numFmtId="3" fontId="0" fillId="0" borderId="0" xfId="0" applyNumberFormat="1" applyFill="1"/>
    <xf numFmtId="3" fontId="0" fillId="0" borderId="5" xfId="0" applyNumberFormat="1" applyFill="1" applyBorder="1"/>
    <xf numFmtId="3" fontId="1" fillId="0" borderId="8" xfId="0" applyNumberFormat="1" applyFont="1" applyFill="1" applyBorder="1"/>
    <xf numFmtId="3" fontId="1" fillId="0" borderId="0" xfId="0" applyNumberFormat="1" applyFont="1" applyFill="1" applyBorder="1"/>
    <xf numFmtId="3" fontId="0" fillId="0" borderId="0" xfId="0" applyNumberFormat="1" applyBorder="1"/>
    <xf numFmtId="3" fontId="1" fillId="0" borderId="1" xfId="0" applyNumberFormat="1" applyFont="1" applyFill="1" applyBorder="1"/>
    <xf numFmtId="3" fontId="10" fillId="0" borderId="0" xfId="0" applyNumberFormat="1" applyFont="1"/>
    <xf numFmtId="3" fontId="8" fillId="0" borderId="0" xfId="0" applyNumberFormat="1" applyFont="1" applyFill="1" applyBorder="1"/>
    <xf numFmtId="0" fontId="8" fillId="3" borderId="0" xfId="0" applyFont="1" applyFill="1"/>
    <xf numFmtId="0" fontId="7" fillId="0" borderId="0" xfId="0" applyFont="1" applyFill="1"/>
    <xf numFmtId="0" fontId="0" fillId="0" borderId="0" xfId="0" applyFont="1"/>
    <xf numFmtId="0" fontId="13" fillId="0" borderId="0" xfId="0" applyFont="1" applyFill="1" applyBorder="1" applyAlignment="1">
      <alignment horizontal="center"/>
    </xf>
    <xf numFmtId="0" fontId="11" fillId="0" borderId="0" xfId="0" applyFont="1"/>
    <xf numFmtId="0" fontId="14" fillId="0" borderId="0" xfId="0" applyFont="1" applyFill="1"/>
    <xf numFmtId="3" fontId="7" fillId="0" borderId="0" xfId="0" applyNumberFormat="1" applyFont="1"/>
    <xf numFmtId="0" fontId="0" fillId="0" borderId="5" xfId="0" applyBorder="1"/>
    <xf numFmtId="0" fontId="0" fillId="3" borderId="0" xfId="0" applyFill="1" applyBorder="1"/>
    <xf numFmtId="0" fontId="0" fillId="0" borderId="5" xfId="0" applyBorder="1" applyAlignment="1">
      <alignment horizontal="center"/>
    </xf>
    <xf numFmtId="0" fontId="14" fillId="3" borderId="0" xfId="0" applyFont="1" applyFill="1"/>
    <xf numFmtId="0" fontId="4" fillId="0" borderId="0" xfId="0" applyFont="1" applyBorder="1" applyAlignment="1">
      <alignment horizontal="center" vertical="top"/>
    </xf>
    <xf numFmtId="0" fontId="13" fillId="0" borderId="0" xfId="0" applyFont="1" applyFill="1" applyAlignment="1">
      <alignment horizontal="center" vertical="center"/>
    </xf>
    <xf numFmtId="0" fontId="0" fillId="0" borderId="0" xfId="0" applyBorder="1" applyAlignment="1">
      <alignment vertical="center"/>
    </xf>
    <xf numFmtId="0" fontId="0" fillId="0" borderId="0" xfId="0" applyAlignment="1">
      <alignment vertical="center"/>
    </xf>
    <xf numFmtId="0" fontId="4"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15" fillId="0" borderId="0" xfId="0" applyFont="1" applyFill="1"/>
    <xf numFmtId="3" fontId="5" fillId="0" borderId="0" xfId="1" applyNumberFormat="1" applyFont="1" applyFill="1"/>
    <xf numFmtId="3" fontId="1" fillId="0" borderId="0" xfId="0" applyNumberFormat="1" applyFont="1" applyFill="1"/>
    <xf numFmtId="0" fontId="0" fillId="0" borderId="0" xfId="0" quotePrefix="1"/>
    <xf numFmtId="3" fontId="13" fillId="0" borderId="0" xfId="0" applyNumberFormat="1" applyFont="1"/>
    <xf numFmtId="3" fontId="1" fillId="0" borderId="0" xfId="0" applyNumberFormat="1" applyFont="1"/>
    <xf numFmtId="3" fontId="8" fillId="0" borderId="0" xfId="0" applyNumberFormat="1" applyFont="1"/>
    <xf numFmtId="3" fontId="0" fillId="3" borderId="0" xfId="0" applyNumberFormat="1" applyFill="1"/>
    <xf numFmtId="0" fontId="16" fillId="0" borderId="0" xfId="0" applyFont="1" applyBorder="1" applyAlignment="1">
      <alignment horizontal="center" vertical="top"/>
    </xf>
    <xf numFmtId="0" fontId="0" fillId="0" borderId="5" xfId="0" applyFill="1" applyBorder="1" applyAlignment="1">
      <alignment horizontal="left"/>
    </xf>
    <xf numFmtId="9" fontId="8" fillId="0" borderId="0" xfId="3" applyFont="1" applyAlignment="1">
      <alignment horizontal="center"/>
    </xf>
    <xf numFmtId="3" fontId="0" fillId="0" borderId="0" xfId="0" applyNumberFormat="1" applyFont="1"/>
    <xf numFmtId="0" fontId="17" fillId="0" borderId="0" xfId="0" applyFont="1" applyFill="1"/>
    <xf numFmtId="3" fontId="17" fillId="0" borderId="0" xfId="0" applyNumberFormat="1" applyFont="1" applyFill="1"/>
    <xf numFmtId="165" fontId="17" fillId="0" borderId="0" xfId="0" applyNumberFormat="1" applyFont="1" applyFill="1"/>
    <xf numFmtId="10" fontId="8" fillId="0" borderId="0" xfId="0" applyNumberFormat="1" applyFont="1" applyFill="1"/>
    <xf numFmtId="0" fontId="3" fillId="2" borderId="2" xfId="0" applyFont="1" applyFill="1" applyBorder="1" applyAlignment="1">
      <alignment horizontal="center"/>
    </xf>
    <xf numFmtId="0" fontId="3" fillId="2" borderId="3" xfId="0" applyFont="1" applyFill="1" applyBorder="1" applyAlignment="1">
      <alignment horizontal="center"/>
    </xf>
    <xf numFmtId="0" fontId="3" fillId="2" borderId="4" xfId="0" applyFont="1" applyFill="1" applyBorder="1" applyAlignment="1">
      <alignment horizontal="center"/>
    </xf>
  </cellXfs>
  <cellStyles count="4">
    <cellStyle name="Komma" xfId="1" builtinId="3"/>
    <cellStyle name="Link" xfId="2" builtinId="8"/>
    <cellStyle name="Normal" xfId="0" builtinId="0"/>
    <cellStyle name="Procent" xfId="3"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tabSelected="1" workbookViewId="0">
      <selection activeCell="I31" sqref="I31"/>
    </sheetView>
  </sheetViews>
  <sheetFormatPr defaultRowHeight="15" x14ac:dyDescent="0.25"/>
  <sheetData>
    <row r="1" spans="1:1" x14ac:dyDescent="0.25">
      <c r="A1" t="s">
        <v>271</v>
      </c>
    </row>
    <row r="3" spans="1:1" x14ac:dyDescent="0.25">
      <c r="A3" t="s">
        <v>270</v>
      </c>
    </row>
    <row r="5" spans="1:1" x14ac:dyDescent="0.25">
      <c r="A5" t="s">
        <v>51</v>
      </c>
    </row>
    <row r="6" spans="1:1" x14ac:dyDescent="0.25">
      <c r="A6" t="s">
        <v>134</v>
      </c>
    </row>
    <row r="8" spans="1:1" x14ac:dyDescent="0.25">
      <c r="A8" t="s">
        <v>209</v>
      </c>
    </row>
    <row r="10" spans="1:1" x14ac:dyDescent="0.25">
      <c r="A10" t="s">
        <v>230</v>
      </c>
    </row>
    <row r="11" spans="1:1" x14ac:dyDescent="0.25">
      <c r="A11" t="s">
        <v>231</v>
      </c>
    </row>
    <row r="13" spans="1:1" x14ac:dyDescent="0.25">
      <c r="A13" t="s">
        <v>229</v>
      </c>
    </row>
    <row r="15" spans="1:1" x14ac:dyDescent="0.25">
      <c r="A15" t="s">
        <v>258</v>
      </c>
    </row>
    <row r="17" spans="1:10" x14ac:dyDescent="0.25">
      <c r="A17" t="s">
        <v>43</v>
      </c>
      <c r="E17" s="44" t="s">
        <v>44</v>
      </c>
    </row>
    <row r="18" spans="1:10" x14ac:dyDescent="0.25">
      <c r="A18" t="s">
        <v>45</v>
      </c>
      <c r="E18" s="45" t="s">
        <v>48</v>
      </c>
    </row>
    <row r="19" spans="1:10" x14ac:dyDescent="0.25">
      <c r="A19" t="s">
        <v>47</v>
      </c>
      <c r="J19" s="45" t="s">
        <v>49</v>
      </c>
    </row>
    <row r="20" spans="1:10" x14ac:dyDescent="0.25">
      <c r="A20" t="s">
        <v>46</v>
      </c>
      <c r="J20" s="45" t="s">
        <v>50</v>
      </c>
    </row>
    <row r="22" spans="1:10" x14ac:dyDescent="0.25">
      <c r="A22" t="s">
        <v>257</v>
      </c>
    </row>
    <row r="24" spans="1:10" x14ac:dyDescent="0.25">
      <c r="A24" t="s">
        <v>210</v>
      </c>
    </row>
    <row r="26" spans="1:10" x14ac:dyDescent="0.25">
      <c r="A26" s="92" t="s">
        <v>211</v>
      </c>
    </row>
    <row r="27" spans="1:10" x14ac:dyDescent="0.25">
      <c r="A27" s="92" t="s">
        <v>212</v>
      </c>
    </row>
    <row r="28" spans="1:10" x14ac:dyDescent="0.25">
      <c r="A28" s="92" t="s">
        <v>213</v>
      </c>
    </row>
    <row r="29" spans="1:10" x14ac:dyDescent="0.25">
      <c r="A29" s="92" t="s">
        <v>214</v>
      </c>
    </row>
    <row r="30" spans="1:10" x14ac:dyDescent="0.25">
      <c r="A30" s="92" t="s">
        <v>215</v>
      </c>
    </row>
    <row r="31" spans="1:10" x14ac:dyDescent="0.25">
      <c r="A31" s="92" t="s">
        <v>216</v>
      </c>
    </row>
  </sheetData>
  <hyperlinks>
    <hyperlink ref="E17" location="'STAM-oplysninger'!A1" display="'STAM-oplysninger'!A1"/>
    <hyperlink ref="E18" location="Noter!A1" display="Noter!A1"/>
    <hyperlink ref="J19" location="Resultatopgørelse!A1" display="Resultatopgørelse!A1"/>
    <hyperlink ref="J20" location="Balance!A1" display="Balance!A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election activeCell="B11" sqref="B11"/>
    </sheetView>
  </sheetViews>
  <sheetFormatPr defaultRowHeight="15" x14ac:dyDescent="0.25"/>
  <cols>
    <col min="1" max="1" width="17.5703125" bestFit="1" customWidth="1"/>
    <col min="2" max="2" width="17.7109375" bestFit="1" customWidth="1"/>
  </cols>
  <sheetData>
    <row r="1" spans="1:2" x14ac:dyDescent="0.25">
      <c r="A1" t="s">
        <v>28</v>
      </c>
      <c r="B1" s="10">
        <v>2020</v>
      </c>
    </row>
    <row r="2" spans="1:2" x14ac:dyDescent="0.25">
      <c r="A2" t="s">
        <v>31</v>
      </c>
      <c r="B2" s="9">
        <f>+B1-1</f>
        <v>2019</v>
      </c>
    </row>
    <row r="3" spans="1:2" x14ac:dyDescent="0.25">
      <c r="A3" t="s">
        <v>29</v>
      </c>
      <c r="B3" s="60">
        <v>43831</v>
      </c>
    </row>
    <row r="4" spans="1:2" x14ac:dyDescent="0.25">
      <c r="A4" t="s">
        <v>30</v>
      </c>
      <c r="B4" s="60">
        <v>44196</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5"/>
  <sheetViews>
    <sheetView view="pageBreakPreview" topLeftCell="A28" zoomScaleNormal="100" zoomScaleSheetLayoutView="100" workbookViewId="0">
      <selection activeCell="H73" sqref="H73"/>
    </sheetView>
  </sheetViews>
  <sheetFormatPr defaultRowHeight="15" x14ac:dyDescent="0.25"/>
  <cols>
    <col min="1" max="1" width="57.42578125" customWidth="1"/>
    <col min="2" max="2" width="7.7109375" style="7" customWidth="1"/>
    <col min="4" max="4" width="2.42578125" style="5" customWidth="1"/>
    <col min="5" max="5" width="9.28515625" customWidth="1"/>
  </cols>
  <sheetData>
    <row r="1" spans="1:6" ht="15.75" thickBot="1" x14ac:dyDescent="0.3">
      <c r="A1" s="105" t="s">
        <v>0</v>
      </c>
      <c r="B1" s="106"/>
      <c r="C1" s="106"/>
      <c r="D1" s="106"/>
      <c r="E1" s="107"/>
    </row>
    <row r="2" spans="1:6" x14ac:dyDescent="0.25">
      <c r="A2" s="2"/>
      <c r="B2" s="2"/>
      <c r="C2" s="2"/>
      <c r="D2" s="19"/>
      <c r="E2" s="2"/>
    </row>
    <row r="3" spans="1:6" s="8" customFormat="1" x14ac:dyDescent="0.25">
      <c r="B3" s="12" t="s">
        <v>1</v>
      </c>
      <c r="C3" s="22">
        <f>+'STAM-oplysninger'!B1</f>
        <v>2020</v>
      </c>
      <c r="D3" s="19"/>
      <c r="E3" s="22">
        <f>+'STAM-oplysninger'!B2</f>
        <v>2019</v>
      </c>
    </row>
    <row r="4" spans="1:6" s="8" customFormat="1" ht="12" customHeight="1" x14ac:dyDescent="0.25">
      <c r="B4" s="15"/>
      <c r="C4" s="13" t="s">
        <v>2</v>
      </c>
      <c r="D4" s="20"/>
      <c r="E4" s="13" t="s">
        <v>2</v>
      </c>
    </row>
    <row r="5" spans="1:6" s="8" customFormat="1" x14ac:dyDescent="0.25">
      <c r="B5" s="15"/>
      <c r="D5" s="5"/>
    </row>
    <row r="6" spans="1:6" s="8" customFormat="1" x14ac:dyDescent="0.25">
      <c r="A6" s="24" t="s">
        <v>263</v>
      </c>
      <c r="B6" s="15"/>
      <c r="D6" s="5"/>
    </row>
    <row r="7" spans="1:6" s="8" customFormat="1" x14ac:dyDescent="0.25">
      <c r="A7" s="8" t="s">
        <v>58</v>
      </c>
      <c r="B7" s="49">
        <f>+Noter!A6</f>
        <v>1</v>
      </c>
      <c r="C7" s="53">
        <f>+Noter!J21</f>
        <v>0</v>
      </c>
      <c r="D7" s="31"/>
      <c r="E7" s="53">
        <f>+Noter!L21</f>
        <v>0</v>
      </c>
    </row>
    <row r="8" spans="1:6" s="8" customFormat="1" x14ac:dyDescent="0.25">
      <c r="A8" s="8" t="s">
        <v>204</v>
      </c>
      <c r="B8" s="15">
        <f>+Noter!A37</f>
        <v>3</v>
      </c>
      <c r="C8" s="90">
        <f>+IF(Noter!J42+Noter!J43&gt;0,Noter!J42+Noter!J43,0)</f>
        <v>0</v>
      </c>
      <c r="D8" s="31"/>
      <c r="E8" s="90">
        <f>+IF(Noter!L42+Noter!L43&gt;0,Noter!L42+Noter!L43,0)</f>
        <v>0</v>
      </c>
      <c r="F8" s="43" t="s">
        <v>203</v>
      </c>
    </row>
    <row r="9" spans="1:6" s="8" customFormat="1" x14ac:dyDescent="0.25">
      <c r="A9" s="8" t="s">
        <v>205</v>
      </c>
      <c r="B9" s="15">
        <f>+Noter!A58</f>
        <v>4</v>
      </c>
      <c r="C9" s="90">
        <f>+IF(Noter!J63+Noter!J64&gt;0,Noter!J63+Noter!J64,0)</f>
        <v>0</v>
      </c>
      <c r="D9" s="31"/>
      <c r="E9" s="90">
        <f>+IF(Noter!L63+Noter!L64&gt;0,Noter!L63+Noter!L64,0)</f>
        <v>0</v>
      </c>
      <c r="F9" s="43" t="s">
        <v>203</v>
      </c>
    </row>
    <row r="10" spans="1:6" s="8" customFormat="1" x14ac:dyDescent="0.25">
      <c r="A10" s="5" t="s">
        <v>39</v>
      </c>
      <c r="B10" s="18"/>
      <c r="C10" s="31">
        <v>0</v>
      </c>
      <c r="D10" s="31"/>
      <c r="E10" s="31">
        <v>0</v>
      </c>
    </row>
    <row r="11" spans="1:6" s="8" customFormat="1" x14ac:dyDescent="0.25">
      <c r="A11" s="8" t="s">
        <v>251</v>
      </c>
      <c r="B11" s="15">
        <f>+Noter!A120</f>
        <v>6</v>
      </c>
      <c r="C11" s="90">
        <f>+IF(Noter!J128&gt;0,Noter!J128,0)</f>
        <v>0</v>
      </c>
      <c r="D11" s="31"/>
      <c r="E11" s="90">
        <f>+IF(Noter!L128&gt;0,Noter!L128,0)</f>
        <v>0</v>
      </c>
      <c r="F11" s="43" t="s">
        <v>203</v>
      </c>
    </row>
    <row r="12" spans="1:6" s="8" customFormat="1" x14ac:dyDescent="0.25">
      <c r="A12" s="8" t="s">
        <v>54</v>
      </c>
      <c r="B12" s="15"/>
      <c r="C12" s="30">
        <v>0</v>
      </c>
      <c r="D12" s="31"/>
      <c r="E12" s="30">
        <v>0</v>
      </c>
    </row>
    <row r="13" spans="1:6" s="8" customFormat="1" x14ac:dyDescent="0.25">
      <c r="A13" s="8" t="s">
        <v>55</v>
      </c>
      <c r="B13" s="15"/>
      <c r="C13" s="30">
        <v>0</v>
      </c>
      <c r="D13" s="31"/>
      <c r="E13" s="30">
        <v>0</v>
      </c>
    </row>
    <row r="14" spans="1:6" s="8" customFormat="1" x14ac:dyDescent="0.25">
      <c r="A14" s="8" t="s">
        <v>56</v>
      </c>
      <c r="B14" s="15"/>
      <c r="C14" s="30">
        <v>0</v>
      </c>
      <c r="D14" s="31"/>
      <c r="E14" s="30">
        <v>0</v>
      </c>
    </row>
    <row r="15" spans="1:6" s="8" customFormat="1" x14ac:dyDescent="0.25">
      <c r="A15" s="61" t="s">
        <v>42</v>
      </c>
      <c r="B15" s="15"/>
      <c r="C15" s="30">
        <v>0</v>
      </c>
      <c r="D15" s="31"/>
      <c r="E15" s="30">
        <v>0</v>
      </c>
      <c r="F15" s="43" t="s">
        <v>62</v>
      </c>
    </row>
    <row r="16" spans="1:6" s="8" customFormat="1" x14ac:dyDescent="0.25">
      <c r="A16" s="8" t="s">
        <v>254</v>
      </c>
      <c r="B16" s="15">
        <f>+Noter!A144</f>
        <v>7</v>
      </c>
      <c r="C16" s="53">
        <f>+Noter!J176+Noter!J154</f>
        <v>0</v>
      </c>
      <c r="D16" s="31"/>
      <c r="E16" s="53">
        <f>+Noter!L176+Noter!L154</f>
        <v>0</v>
      </c>
      <c r="F16" s="43"/>
    </row>
    <row r="17" spans="1:6" s="8" customFormat="1" x14ac:dyDescent="0.25">
      <c r="A17" s="5" t="s">
        <v>249</v>
      </c>
      <c r="B17" s="18"/>
      <c r="C17" s="30">
        <v>0</v>
      </c>
      <c r="D17" s="31"/>
      <c r="E17" s="30">
        <v>0</v>
      </c>
      <c r="F17" s="43" t="s">
        <v>59</v>
      </c>
    </row>
    <row r="18" spans="1:6" s="8" customFormat="1" ht="21.75" customHeight="1" thickBot="1" x14ac:dyDescent="0.3">
      <c r="A18" s="16" t="s">
        <v>7</v>
      </c>
      <c r="B18" s="15"/>
      <c r="C18" s="32">
        <f>SUM(C7:C17)</f>
        <v>0</v>
      </c>
      <c r="D18" s="33"/>
      <c r="E18" s="32">
        <f>SUM(E7:E17)</f>
        <v>0</v>
      </c>
    </row>
    <row r="19" spans="1:6" s="8" customFormat="1" x14ac:dyDescent="0.25">
      <c r="B19" s="15"/>
      <c r="C19" s="34"/>
      <c r="D19" s="35"/>
      <c r="E19" s="34"/>
    </row>
    <row r="20" spans="1:6" s="8" customFormat="1" x14ac:dyDescent="0.25">
      <c r="A20" s="24" t="s">
        <v>269</v>
      </c>
      <c r="B20" s="15"/>
      <c r="C20" s="34"/>
      <c r="D20" s="35"/>
      <c r="E20" s="34"/>
    </row>
    <row r="21" spans="1:6" s="8" customFormat="1" x14ac:dyDescent="0.25">
      <c r="A21" s="8" t="s">
        <v>204</v>
      </c>
      <c r="B21" s="15"/>
      <c r="C21" s="90">
        <f>-IF(Noter!J42+Noter!J43&lt;0,-Noter!J42-Noter!J43,0)</f>
        <v>0</v>
      </c>
      <c r="D21" s="35"/>
      <c r="E21" s="90">
        <f>-IF(Noter!L42+Noter!L43&lt;0,-Noter!L42-Noter!L43,0)</f>
        <v>0</v>
      </c>
      <c r="F21" s="43" t="s">
        <v>264</v>
      </c>
    </row>
    <row r="22" spans="1:6" s="8" customFormat="1" x14ac:dyDescent="0.25">
      <c r="A22" s="8" t="s">
        <v>205</v>
      </c>
      <c r="B22" s="15"/>
      <c r="C22" s="90">
        <f>-IF(Noter!J63+Noter!J64&lt;0,-Noter!J63-Noter!J64,0)</f>
        <v>0</v>
      </c>
      <c r="D22" s="35"/>
      <c r="E22" s="90">
        <f>-IF(Noter!L63+Noter!L64&lt;0,-Noter!L63-Noter!L64,0)</f>
        <v>0</v>
      </c>
      <c r="F22" s="43" t="s">
        <v>264</v>
      </c>
    </row>
    <row r="23" spans="1:6" s="8" customFormat="1" x14ac:dyDescent="0.25">
      <c r="A23" s="8" t="s">
        <v>251</v>
      </c>
      <c r="B23" s="15">
        <f>+Noter!A120</f>
        <v>6</v>
      </c>
      <c r="C23" s="90">
        <f>IF(Noter!J128&gt;0,0,Noter!J128)</f>
        <v>0</v>
      </c>
      <c r="D23" s="35"/>
      <c r="E23" s="90">
        <f>IF(Noter!L128&gt;0,0,Noter!L128)</f>
        <v>0</v>
      </c>
      <c r="F23" s="43" t="s">
        <v>264</v>
      </c>
    </row>
    <row r="24" spans="1:6" s="8" customFormat="1" x14ac:dyDescent="0.25">
      <c r="A24" s="8" t="s">
        <v>52</v>
      </c>
      <c r="B24" s="15"/>
      <c r="C24" s="30">
        <v>0</v>
      </c>
      <c r="D24" s="35"/>
      <c r="E24" s="30">
        <v>0</v>
      </c>
      <c r="F24" s="43" t="s">
        <v>265</v>
      </c>
    </row>
    <row r="25" spans="1:6" s="8" customFormat="1" x14ac:dyDescent="0.25">
      <c r="A25" s="8" t="s">
        <v>53</v>
      </c>
      <c r="B25" s="15"/>
      <c r="C25" s="30">
        <v>0</v>
      </c>
      <c r="D25" s="35"/>
      <c r="E25" s="30">
        <v>0</v>
      </c>
      <c r="F25" s="43" t="s">
        <v>265</v>
      </c>
    </row>
    <row r="26" spans="1:6" x14ac:dyDescent="0.25">
      <c r="A26" s="61" t="s">
        <v>42</v>
      </c>
      <c r="C26" s="30">
        <v>0</v>
      </c>
      <c r="E26" s="30">
        <v>0</v>
      </c>
      <c r="F26" s="43" t="s">
        <v>62</v>
      </c>
    </row>
    <row r="27" spans="1:6" x14ac:dyDescent="0.25">
      <c r="A27" s="8" t="s">
        <v>252</v>
      </c>
      <c r="B27" s="7">
        <f>+Noter!A144</f>
        <v>7</v>
      </c>
      <c r="C27" s="53">
        <f>+Noter!J181+Noter!J159</f>
        <v>0</v>
      </c>
      <c r="E27" s="53">
        <f>+Noter!L181+Noter!L159</f>
        <v>0</v>
      </c>
      <c r="F27" s="43"/>
    </row>
    <row r="28" spans="1:6" s="8" customFormat="1" x14ac:dyDescent="0.25">
      <c r="A28" s="8" t="s">
        <v>250</v>
      </c>
      <c r="B28" s="15"/>
      <c r="C28" s="30">
        <v>0</v>
      </c>
      <c r="D28" s="35"/>
      <c r="E28" s="30">
        <v>0</v>
      </c>
      <c r="F28" s="43" t="s">
        <v>266</v>
      </c>
    </row>
    <row r="29" spans="1:6" s="8" customFormat="1" ht="21.75" customHeight="1" thickBot="1" x14ac:dyDescent="0.3">
      <c r="A29" s="16" t="s">
        <v>75</v>
      </c>
      <c r="B29" s="15"/>
      <c r="C29" s="32">
        <f>+SUM(C21:C28)</f>
        <v>0</v>
      </c>
      <c r="D29" s="33"/>
      <c r="E29" s="32">
        <f>+SUM(E21:E28)</f>
        <v>0</v>
      </c>
    </row>
    <row r="30" spans="1:6" s="8" customFormat="1" x14ac:dyDescent="0.25">
      <c r="B30" s="15"/>
      <c r="C30" s="34"/>
      <c r="D30" s="35"/>
      <c r="E30" s="34"/>
    </row>
    <row r="31" spans="1:6" s="8" customFormat="1" ht="15.75" thickBot="1" x14ac:dyDescent="0.3">
      <c r="A31" s="16" t="s">
        <v>60</v>
      </c>
      <c r="B31" s="15"/>
      <c r="C31" s="36">
        <f>+C18+C29</f>
        <v>0</v>
      </c>
      <c r="D31" s="33"/>
      <c r="E31" s="36">
        <f>+E18+E29</f>
        <v>0</v>
      </c>
    </row>
    <row r="32" spans="1:6" s="8" customFormat="1" x14ac:dyDescent="0.25">
      <c r="B32" s="15"/>
      <c r="C32" s="34"/>
      <c r="D32" s="35"/>
      <c r="E32" s="34"/>
    </row>
    <row r="33" spans="1:6" s="8" customFormat="1" x14ac:dyDescent="0.25">
      <c r="A33" s="8" t="s">
        <v>4</v>
      </c>
      <c r="B33" s="15"/>
      <c r="C33" s="30">
        <v>0</v>
      </c>
      <c r="D33" s="31"/>
      <c r="E33" s="30">
        <v>0</v>
      </c>
      <c r="F33" s="43" t="s">
        <v>265</v>
      </c>
    </row>
    <row r="34" spans="1:6" s="8" customFormat="1" x14ac:dyDescent="0.25">
      <c r="A34" s="8" t="s">
        <v>3</v>
      </c>
      <c r="B34" s="15"/>
      <c r="C34" s="30">
        <v>0</v>
      </c>
      <c r="D34" s="31"/>
      <c r="E34" s="30">
        <v>0</v>
      </c>
      <c r="F34" s="43" t="s">
        <v>265</v>
      </c>
    </row>
    <row r="35" spans="1:6" s="8" customFormat="1" x14ac:dyDescent="0.25">
      <c r="A35" s="8" t="s">
        <v>40</v>
      </c>
      <c r="B35" s="15"/>
      <c r="C35" s="30">
        <v>0</v>
      </c>
      <c r="D35" s="31"/>
      <c r="E35" s="30">
        <v>0</v>
      </c>
      <c r="F35" s="43" t="s">
        <v>265</v>
      </c>
    </row>
    <row r="36" spans="1:6" s="8" customFormat="1" x14ac:dyDescent="0.25">
      <c r="A36" s="8" t="s">
        <v>259</v>
      </c>
      <c r="B36" s="15"/>
      <c r="C36" s="30">
        <v>0</v>
      </c>
      <c r="D36" s="31"/>
      <c r="E36" s="30">
        <v>0</v>
      </c>
      <c r="F36" s="43" t="s">
        <v>265</v>
      </c>
    </row>
    <row r="37" spans="1:6" s="8" customFormat="1" x14ac:dyDescent="0.25">
      <c r="A37" s="8" t="s">
        <v>5</v>
      </c>
      <c r="B37" s="15"/>
      <c r="C37" s="31">
        <v>0</v>
      </c>
      <c r="D37" s="31"/>
      <c r="E37" s="31">
        <v>0</v>
      </c>
      <c r="F37" s="43" t="s">
        <v>265</v>
      </c>
    </row>
    <row r="38" spans="1:6" s="8" customFormat="1" x14ac:dyDescent="0.25">
      <c r="A38" s="5" t="s">
        <v>260</v>
      </c>
      <c r="B38" s="18"/>
      <c r="C38" s="31">
        <v>0</v>
      </c>
      <c r="D38" s="31"/>
      <c r="E38" s="31">
        <v>0</v>
      </c>
      <c r="F38" s="43" t="s">
        <v>265</v>
      </c>
    </row>
    <row r="39" spans="1:6" s="8" customFormat="1" x14ac:dyDescent="0.25">
      <c r="A39" s="61" t="s">
        <v>42</v>
      </c>
      <c r="B39" s="18"/>
      <c r="C39" s="31">
        <v>0</v>
      </c>
      <c r="D39" s="31"/>
      <c r="E39" s="31">
        <v>0</v>
      </c>
      <c r="F39" s="43" t="s">
        <v>62</v>
      </c>
    </row>
    <row r="40" spans="1:6" s="8" customFormat="1" x14ac:dyDescent="0.25">
      <c r="A40" s="5" t="s">
        <v>41</v>
      </c>
      <c r="B40" s="15"/>
      <c r="C40" s="30">
        <v>0</v>
      </c>
      <c r="D40" s="31"/>
      <c r="E40" s="30">
        <v>0</v>
      </c>
      <c r="F40" s="43" t="s">
        <v>265</v>
      </c>
    </row>
    <row r="41" spans="1:6" s="8" customFormat="1" ht="21.75" customHeight="1" thickBot="1" x14ac:dyDescent="0.3">
      <c r="A41" s="16" t="s">
        <v>6</v>
      </c>
      <c r="B41" s="15"/>
      <c r="C41" s="32">
        <f>SUM(C33:C40)</f>
        <v>0</v>
      </c>
      <c r="D41" s="33"/>
      <c r="E41" s="32">
        <f>SUM(E33:E40)</f>
        <v>0</v>
      </c>
    </row>
    <row r="42" spans="1:6" s="8" customFormat="1" x14ac:dyDescent="0.25">
      <c r="A42" s="16"/>
      <c r="B42" s="15"/>
      <c r="C42" s="35"/>
      <c r="D42" s="35"/>
      <c r="E42" s="35"/>
    </row>
    <row r="43" spans="1:6" s="8" customFormat="1" ht="15.75" thickBot="1" x14ac:dyDescent="0.3">
      <c r="A43" s="16" t="s">
        <v>9</v>
      </c>
      <c r="B43" s="15"/>
      <c r="C43" s="36">
        <f>+C31+C41</f>
        <v>0</v>
      </c>
      <c r="D43" s="33"/>
      <c r="E43" s="36">
        <f>+E31+E41</f>
        <v>0</v>
      </c>
    </row>
    <row r="44" spans="1:6" s="8" customFormat="1" x14ac:dyDescent="0.25">
      <c r="B44" s="15"/>
      <c r="C44" s="34"/>
      <c r="D44" s="35"/>
      <c r="E44" s="34"/>
    </row>
    <row r="45" spans="1:6" s="8" customFormat="1" x14ac:dyDescent="0.25">
      <c r="A45" s="17" t="s">
        <v>8</v>
      </c>
      <c r="B45" s="49">
        <f>+Noter!A24</f>
        <v>2</v>
      </c>
      <c r="C45" s="57">
        <f>+Noter!J28</f>
        <v>0</v>
      </c>
      <c r="D45" s="31"/>
      <c r="E45" s="57">
        <f>+Noter!L28</f>
        <v>0</v>
      </c>
      <c r="F45" s="43" t="s">
        <v>267</v>
      </c>
    </row>
    <row r="46" spans="1:6" s="8" customFormat="1" x14ac:dyDescent="0.25">
      <c r="B46" s="15"/>
      <c r="C46" s="34"/>
      <c r="D46" s="35"/>
      <c r="E46" s="34"/>
    </row>
    <row r="47" spans="1:6" s="8" customFormat="1" ht="15.75" thickBot="1" x14ac:dyDescent="0.3">
      <c r="A47" s="16" t="s">
        <v>38</v>
      </c>
      <c r="B47" s="15"/>
      <c r="C47" s="36">
        <f>C43+C45</f>
        <v>0</v>
      </c>
      <c r="D47" s="33"/>
      <c r="E47" s="36">
        <f>E43+E45</f>
        <v>0</v>
      </c>
    </row>
    <row r="48" spans="1:6" ht="15.75" thickBot="1" x14ac:dyDescent="0.3">
      <c r="A48" s="1"/>
      <c r="C48" s="37"/>
      <c r="D48" s="35"/>
      <c r="E48" s="37"/>
    </row>
    <row r="49" spans="1:18" ht="15.75" thickBot="1" x14ac:dyDescent="0.3">
      <c r="A49" s="105" t="s">
        <v>32</v>
      </c>
      <c r="B49" s="106"/>
      <c r="C49" s="106"/>
      <c r="D49" s="106"/>
      <c r="E49" s="107"/>
    </row>
    <row r="51" spans="1:18" x14ac:dyDescent="0.25">
      <c r="B51" s="12" t="s">
        <v>1</v>
      </c>
      <c r="C51" s="22">
        <f>+'STAM-oplysninger'!B1</f>
        <v>2020</v>
      </c>
      <c r="D51" s="19"/>
      <c r="E51" s="22">
        <f>+'STAM-oplysninger'!B2</f>
        <v>2019</v>
      </c>
    </row>
    <row r="52" spans="1:18" x14ac:dyDescent="0.25">
      <c r="B52" s="15"/>
      <c r="C52" s="13" t="s">
        <v>2</v>
      </c>
      <c r="D52" s="20"/>
      <c r="E52" s="13" t="s">
        <v>2</v>
      </c>
    </row>
    <row r="54" spans="1:18" s="8" customFormat="1" x14ac:dyDescent="0.25">
      <c r="A54" s="24" t="s">
        <v>10</v>
      </c>
      <c r="B54" s="15"/>
      <c r="D54" s="5"/>
    </row>
    <row r="55" spans="1:18" s="8" customFormat="1" ht="3.75" customHeight="1" x14ac:dyDescent="0.25">
      <c r="A55" s="24"/>
      <c r="B55" s="15"/>
      <c r="D55" s="5"/>
    </row>
    <row r="56" spans="1:18" s="8" customFormat="1" x14ac:dyDescent="0.25">
      <c r="A56" s="17" t="s">
        <v>63</v>
      </c>
      <c r="B56" s="15"/>
      <c r="C56" s="54">
        <f>+C8+C9+C21+C22</f>
        <v>0</v>
      </c>
      <c r="D56" s="39"/>
      <c r="E56" s="54">
        <f>+E8+E9+E21+E22</f>
        <v>0</v>
      </c>
    </row>
    <row r="57" spans="1:18" s="8" customFormat="1" x14ac:dyDescent="0.25">
      <c r="A57" s="17" t="s">
        <v>120</v>
      </c>
      <c r="B57" s="15"/>
      <c r="C57" s="38">
        <v>0</v>
      </c>
      <c r="D57" s="39"/>
      <c r="E57" s="30">
        <v>0</v>
      </c>
      <c r="F57" s="75" t="s">
        <v>228</v>
      </c>
    </row>
    <row r="58" spans="1:18" s="8" customFormat="1" x14ac:dyDescent="0.25">
      <c r="A58" s="17" t="s">
        <v>57</v>
      </c>
      <c r="B58" s="49">
        <f>+B7</f>
        <v>1</v>
      </c>
      <c r="C58" s="54">
        <f>+Noter!J12</f>
        <v>0</v>
      </c>
      <c r="D58" s="55"/>
      <c r="E58" s="54">
        <f>+Noter!L12</f>
        <v>0</v>
      </c>
      <c r="F58" s="14"/>
    </row>
    <row r="59" spans="1:18" s="8" customFormat="1" x14ac:dyDescent="0.25">
      <c r="A59" s="17" t="s">
        <v>255</v>
      </c>
      <c r="B59" s="49"/>
      <c r="C59" s="54">
        <f>+C16+C27</f>
        <v>0</v>
      </c>
      <c r="D59" s="55"/>
      <c r="E59" s="54">
        <f>+E16+E27</f>
        <v>0</v>
      </c>
      <c r="F59" s="14"/>
    </row>
    <row r="60" spans="1:18" s="8" customFormat="1" x14ac:dyDescent="0.25">
      <c r="A60" s="17" t="s">
        <v>256</v>
      </c>
      <c r="B60" s="49"/>
      <c r="C60" s="54">
        <f>C17+C28</f>
        <v>0</v>
      </c>
      <c r="D60" s="55"/>
      <c r="E60" s="54">
        <f>E17+E28</f>
        <v>0</v>
      </c>
      <c r="F60" s="43" t="s">
        <v>248</v>
      </c>
      <c r="G60" s="24"/>
      <c r="H60" s="24"/>
      <c r="I60" s="24"/>
      <c r="J60" s="24"/>
      <c r="K60" s="24"/>
    </row>
    <row r="61" spans="1:18" s="8" customFormat="1" x14ac:dyDescent="0.25">
      <c r="A61" s="17" t="s">
        <v>77</v>
      </c>
      <c r="B61" s="49">
        <f>+B45</f>
        <v>2</v>
      </c>
      <c r="C61" s="54">
        <f>+Noter!J32</f>
        <v>0</v>
      </c>
      <c r="D61" s="55"/>
      <c r="E61" s="54">
        <f>+Noter!L32</f>
        <v>0</v>
      </c>
      <c r="F61" s="76"/>
      <c r="G61" s="24"/>
      <c r="H61" s="24"/>
      <c r="I61" s="24"/>
      <c r="J61" s="24"/>
      <c r="K61" s="24"/>
    </row>
    <row r="62" spans="1:18" s="8" customFormat="1" x14ac:dyDescent="0.25">
      <c r="A62" s="6" t="s">
        <v>33</v>
      </c>
      <c r="B62" s="23"/>
      <c r="C62" s="40">
        <f>ROUND(C47*I62,0)</f>
        <v>0</v>
      </c>
      <c r="D62" s="35"/>
      <c r="E62" s="30">
        <v>0</v>
      </c>
      <c r="F62" s="43" t="s">
        <v>64</v>
      </c>
      <c r="G62" s="24"/>
      <c r="H62" s="24"/>
      <c r="I62" s="104">
        <v>0</v>
      </c>
      <c r="J62" s="43" t="s">
        <v>65</v>
      </c>
      <c r="K62" s="43"/>
      <c r="L62" s="48"/>
      <c r="M62" s="48"/>
      <c r="N62" s="48"/>
      <c r="O62" s="48"/>
      <c r="P62" s="48"/>
      <c r="Q62" s="48"/>
      <c r="R62" s="48"/>
    </row>
    <row r="63" spans="1:18" s="8" customFormat="1" ht="21.75" customHeight="1" thickBot="1" x14ac:dyDescent="0.3">
      <c r="A63" s="16" t="s">
        <v>35</v>
      </c>
      <c r="B63" s="15"/>
      <c r="C63" s="32">
        <f>+SUM(C56:C62)</f>
        <v>0</v>
      </c>
      <c r="D63" s="33"/>
      <c r="E63" s="32">
        <f>+SUM(E56:E62)</f>
        <v>0</v>
      </c>
      <c r="I63" s="48"/>
      <c r="J63" s="48"/>
      <c r="K63" s="48"/>
    </row>
    <row r="64" spans="1:18" s="8" customFormat="1" x14ac:dyDescent="0.25">
      <c r="B64" s="15"/>
      <c r="C64" s="34"/>
      <c r="D64" s="35"/>
      <c r="E64" s="34"/>
    </row>
    <row r="65" spans="1:5" s="8" customFormat="1" x14ac:dyDescent="0.25">
      <c r="A65" s="24" t="s">
        <v>87</v>
      </c>
      <c r="B65" s="15"/>
      <c r="C65" s="34"/>
      <c r="D65" s="35"/>
      <c r="E65" s="34"/>
    </row>
    <row r="66" spans="1:5" s="8" customFormat="1" ht="3.75" customHeight="1" x14ac:dyDescent="0.25">
      <c r="A66" s="24"/>
      <c r="B66" s="15"/>
      <c r="D66" s="5"/>
    </row>
    <row r="67" spans="1:5" s="8" customFormat="1" x14ac:dyDescent="0.25">
      <c r="A67" s="8" t="s">
        <v>34</v>
      </c>
      <c r="B67" s="49">
        <f>+Noter!A217</f>
        <v>9</v>
      </c>
      <c r="C67" s="53">
        <f>+Noter!J220</f>
        <v>0</v>
      </c>
      <c r="D67" s="58"/>
      <c r="E67" s="53">
        <f>+Noter!L220</f>
        <v>0</v>
      </c>
    </row>
    <row r="68" spans="1:5" s="8" customFormat="1" x14ac:dyDescent="0.25">
      <c r="A68" s="8" t="s">
        <v>218</v>
      </c>
      <c r="B68" s="49">
        <f>+Noter!A234</f>
        <v>10</v>
      </c>
      <c r="C68" s="53">
        <f>+Noter!J238</f>
        <v>0</v>
      </c>
      <c r="D68" s="58"/>
      <c r="E68" s="53">
        <f>+Noter!L238</f>
        <v>0</v>
      </c>
    </row>
    <row r="69" spans="1:5" s="8" customFormat="1" x14ac:dyDescent="0.25">
      <c r="A69" s="5" t="s">
        <v>66</v>
      </c>
      <c r="B69" s="18"/>
      <c r="C69" s="30">
        <v>0</v>
      </c>
      <c r="D69" s="31"/>
      <c r="E69" s="30">
        <v>0</v>
      </c>
    </row>
    <row r="70" spans="1:5" s="8" customFormat="1" ht="21.75" customHeight="1" thickBot="1" x14ac:dyDescent="0.3">
      <c r="A70" s="16" t="s">
        <v>36</v>
      </c>
      <c r="B70" s="15"/>
      <c r="C70" s="32">
        <f>SUM(C67:C69)</f>
        <v>0</v>
      </c>
      <c r="D70" s="33"/>
      <c r="E70" s="32">
        <f>SUM(E67:E69)</f>
        <v>0</v>
      </c>
    </row>
    <row r="71" spans="1:5" x14ac:dyDescent="0.25">
      <c r="C71" s="41"/>
      <c r="D71" s="39"/>
      <c r="E71" s="41"/>
    </row>
    <row r="72" spans="1:5" ht="15.75" thickBot="1" x14ac:dyDescent="0.3">
      <c r="A72" s="1" t="s">
        <v>61</v>
      </c>
      <c r="C72" s="42">
        <f>+C63+C70</f>
        <v>0</v>
      </c>
      <c r="D72" s="39"/>
      <c r="E72" s="42">
        <f>+E63+E70</f>
        <v>0</v>
      </c>
    </row>
    <row r="73" spans="1:5" x14ac:dyDescent="0.25">
      <c r="C73" s="41"/>
      <c r="D73" s="39"/>
      <c r="E73" s="41"/>
    </row>
    <row r="75" spans="1:5" s="25" customFormat="1" x14ac:dyDescent="0.25">
      <c r="A75" s="25" t="s">
        <v>37</v>
      </c>
      <c r="B75" s="26"/>
      <c r="C75" s="46">
        <f>+C47-C72</f>
        <v>0</v>
      </c>
      <c r="D75" s="47"/>
      <c r="E75" s="46">
        <f>+E47-E72</f>
        <v>0</v>
      </c>
    </row>
  </sheetData>
  <sortState ref="A124:A131">
    <sortCondition ref="A124"/>
  </sortState>
  <mergeCells count="2">
    <mergeCell ref="A1:E1"/>
    <mergeCell ref="A49:E49"/>
  </mergeCells>
  <pageMargins left="0.7" right="0.7" top="0.75" bottom="0.75" header="0.3" footer="0.3"/>
  <pageSetup paperSize="9" orientation="portrait" horizontalDpi="1200" verticalDpi="1200" r:id="rId1"/>
  <rowBreaks count="1" manualBreakCount="1">
    <brk id="48"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zoomScaleNormal="100" zoomScaleSheetLayoutView="100" workbookViewId="0">
      <selection activeCell="I66" sqref="I66"/>
    </sheetView>
  </sheetViews>
  <sheetFormatPr defaultRowHeight="15" x14ac:dyDescent="0.25"/>
  <cols>
    <col min="1" max="1" width="57.42578125" customWidth="1"/>
    <col min="2" max="2" width="7.7109375" style="7" customWidth="1"/>
    <col min="4" max="4" width="2.7109375" style="3" customWidth="1"/>
    <col min="5" max="5" width="9.28515625" customWidth="1"/>
    <col min="9" max="9" width="13.7109375" customWidth="1"/>
  </cols>
  <sheetData>
    <row r="1" spans="1:15" ht="15.75" thickBot="1" x14ac:dyDescent="0.3">
      <c r="A1" s="105" t="s">
        <v>11</v>
      </c>
      <c r="B1" s="106"/>
      <c r="C1" s="106"/>
      <c r="D1" s="106"/>
      <c r="E1" s="107"/>
    </row>
    <row r="2" spans="1:15" x14ac:dyDescent="0.25">
      <c r="A2" s="2"/>
      <c r="B2" s="2"/>
      <c r="C2" s="2"/>
      <c r="D2" s="29"/>
      <c r="E2" s="2"/>
      <c r="G2" s="3"/>
      <c r="H2" s="3"/>
      <c r="I2" s="3"/>
      <c r="J2" s="3"/>
      <c r="K2" s="3"/>
      <c r="L2" s="3"/>
      <c r="M2" s="3"/>
      <c r="N2" s="3"/>
      <c r="O2" s="3"/>
    </row>
    <row r="3" spans="1:15" s="8" customFormat="1" x14ac:dyDescent="0.25">
      <c r="A3" s="27" t="s">
        <v>12</v>
      </c>
      <c r="B3" s="12" t="s">
        <v>1</v>
      </c>
      <c r="C3" s="22">
        <f>+'STAM-oplysninger'!B1</f>
        <v>2020</v>
      </c>
      <c r="D3" s="19"/>
      <c r="E3" s="22">
        <f>+'STAM-oplysninger'!B2</f>
        <v>2019</v>
      </c>
      <c r="G3" s="5"/>
      <c r="H3" s="5"/>
      <c r="I3" s="5"/>
      <c r="J3" s="5"/>
      <c r="K3" s="5"/>
      <c r="L3" s="5"/>
      <c r="M3" s="5"/>
      <c r="N3" s="5"/>
      <c r="O3" s="5"/>
    </row>
    <row r="4" spans="1:15" s="8" customFormat="1" x14ac:dyDescent="0.25">
      <c r="B4" s="15"/>
      <c r="C4" s="13" t="s">
        <v>2</v>
      </c>
      <c r="D4" s="20"/>
      <c r="E4" s="13" t="s">
        <v>2</v>
      </c>
      <c r="G4" s="5"/>
      <c r="H4" s="5"/>
      <c r="I4" s="5"/>
      <c r="J4" s="5"/>
      <c r="K4" s="5"/>
      <c r="L4" s="5"/>
      <c r="M4" s="5"/>
      <c r="N4" s="5"/>
      <c r="O4" s="5"/>
    </row>
    <row r="5" spans="1:15" s="8" customFormat="1" x14ac:dyDescent="0.25">
      <c r="A5" s="16"/>
      <c r="B5" s="15"/>
      <c r="D5" s="5"/>
      <c r="G5" s="6"/>
      <c r="H5" s="5"/>
      <c r="I5" s="5"/>
      <c r="J5" s="5"/>
      <c r="K5" s="5"/>
      <c r="L5" s="5"/>
      <c r="M5" s="5"/>
      <c r="N5" s="5"/>
      <c r="O5" s="5"/>
    </row>
    <row r="6" spans="1:15" s="8" customFormat="1" x14ac:dyDescent="0.25">
      <c r="A6" s="8" t="s">
        <v>123</v>
      </c>
      <c r="B6" s="23">
        <f>+Noter!A37</f>
        <v>3</v>
      </c>
      <c r="C6" s="54">
        <f>+Noter!J44</f>
        <v>0</v>
      </c>
      <c r="D6" s="55"/>
      <c r="E6" s="54">
        <f>+Noter!L44</f>
        <v>0</v>
      </c>
      <c r="G6" s="5"/>
      <c r="I6" s="5"/>
      <c r="J6" s="5"/>
      <c r="K6" s="5"/>
      <c r="L6" s="5"/>
      <c r="M6" s="5"/>
      <c r="N6" s="5"/>
      <c r="O6" s="5"/>
    </row>
    <row r="7" spans="1:15" s="8" customFormat="1" x14ac:dyDescent="0.25">
      <c r="A7" s="5" t="s">
        <v>124</v>
      </c>
      <c r="B7" s="23">
        <f>+Noter!A58</f>
        <v>4</v>
      </c>
      <c r="C7" s="54">
        <f>+Noter!J65</f>
        <v>0</v>
      </c>
      <c r="D7" s="55"/>
      <c r="E7" s="54">
        <f>+Noter!L65</f>
        <v>0</v>
      </c>
      <c r="G7" s="6"/>
      <c r="I7" s="5"/>
      <c r="J7" s="5"/>
      <c r="K7" s="5"/>
      <c r="L7" s="5"/>
      <c r="M7" s="5"/>
      <c r="N7" s="5"/>
      <c r="O7" s="5"/>
    </row>
    <row r="8" spans="1:15" s="8" customFormat="1" x14ac:dyDescent="0.25">
      <c r="A8" s="5" t="s">
        <v>26</v>
      </c>
      <c r="B8" s="23">
        <f>+Noter!A79</f>
        <v>5</v>
      </c>
      <c r="C8" s="55">
        <f>+Noter!J117</f>
        <v>0</v>
      </c>
      <c r="D8" s="55"/>
      <c r="E8" s="55">
        <f>+Noter!L117</f>
        <v>0</v>
      </c>
      <c r="F8" s="43" t="s">
        <v>262</v>
      </c>
      <c r="I8" s="5"/>
      <c r="J8" s="5"/>
      <c r="K8" s="5"/>
      <c r="L8" s="5"/>
      <c r="M8" s="5"/>
      <c r="N8" s="5"/>
      <c r="O8" s="5"/>
    </row>
    <row r="9" spans="1:15" s="8" customFormat="1" x14ac:dyDescent="0.25">
      <c r="A9" s="5" t="s">
        <v>128</v>
      </c>
      <c r="B9" s="23">
        <f>+Noter!A120</f>
        <v>6</v>
      </c>
      <c r="C9" s="55">
        <f>+Noter!J133</f>
        <v>0</v>
      </c>
      <c r="D9" s="55"/>
      <c r="E9" s="55">
        <f>+Noter!L133</f>
        <v>0</v>
      </c>
      <c r="G9" s="6"/>
      <c r="I9" s="5"/>
      <c r="J9" s="5"/>
      <c r="K9" s="5"/>
      <c r="L9" s="5"/>
      <c r="M9" s="5"/>
      <c r="N9" s="5"/>
      <c r="O9" s="5"/>
    </row>
    <row r="10" spans="1:15" s="8" customFormat="1" x14ac:dyDescent="0.25">
      <c r="A10" s="6" t="s">
        <v>25</v>
      </c>
      <c r="B10" s="23"/>
      <c r="C10" s="38">
        <v>0</v>
      </c>
      <c r="D10" s="70"/>
      <c r="E10" s="38">
        <v>0</v>
      </c>
      <c r="G10" s="5"/>
      <c r="I10" s="5"/>
      <c r="J10" s="5"/>
      <c r="K10" s="5"/>
      <c r="L10" s="5"/>
      <c r="M10" s="5"/>
      <c r="N10" s="5"/>
      <c r="O10" s="5"/>
    </row>
    <row r="11" spans="1:15" s="8" customFormat="1" x14ac:dyDescent="0.25">
      <c r="A11" s="17" t="s">
        <v>234</v>
      </c>
      <c r="B11" s="23">
        <f>+Noter!A144</f>
        <v>7</v>
      </c>
      <c r="C11" s="54">
        <f>+Noter!J191</f>
        <v>0</v>
      </c>
      <c r="D11" s="55"/>
      <c r="E11" s="54">
        <f>+Noter!L191</f>
        <v>0</v>
      </c>
      <c r="F11" s="43" t="s">
        <v>261</v>
      </c>
      <c r="I11" s="5"/>
      <c r="J11" s="5"/>
      <c r="K11" s="5"/>
      <c r="L11" s="5"/>
      <c r="M11" s="5"/>
      <c r="N11" s="5"/>
      <c r="O11" s="5"/>
    </row>
    <row r="12" spans="1:15" s="8" customFormat="1" x14ac:dyDescent="0.25">
      <c r="A12" s="71" t="s">
        <v>42</v>
      </c>
      <c r="B12" s="18"/>
      <c r="C12" s="38">
        <v>0</v>
      </c>
      <c r="D12" s="70"/>
      <c r="E12" s="38">
        <v>0</v>
      </c>
      <c r="F12" s="43" t="s">
        <v>62</v>
      </c>
      <c r="G12" s="6"/>
      <c r="I12" s="5"/>
      <c r="J12" s="5"/>
      <c r="K12" s="5"/>
      <c r="L12" s="5"/>
      <c r="M12" s="5"/>
      <c r="N12" s="5"/>
      <c r="O12" s="5"/>
    </row>
    <row r="13" spans="1:15" s="8" customFormat="1" x14ac:dyDescent="0.25">
      <c r="A13" s="8" t="s">
        <v>17</v>
      </c>
      <c r="B13" s="15">
        <f>+Noter!A194</f>
        <v>8</v>
      </c>
      <c r="C13" s="54">
        <f>+Noter!J206</f>
        <v>0</v>
      </c>
      <c r="D13" s="55"/>
      <c r="E13" s="54">
        <f>+Noter!L206</f>
        <v>0</v>
      </c>
      <c r="G13" s="6"/>
      <c r="I13" s="5"/>
      <c r="J13" s="5"/>
      <c r="K13" s="5"/>
      <c r="L13" s="5"/>
      <c r="M13" s="5"/>
      <c r="N13" s="5"/>
      <c r="O13" s="5"/>
    </row>
    <row r="14" spans="1:15" s="8" customFormat="1" ht="21.75" customHeight="1" thickBot="1" x14ac:dyDescent="0.3">
      <c r="A14" s="16" t="s">
        <v>13</v>
      </c>
      <c r="B14" s="15"/>
      <c r="C14" s="32">
        <f>SUM(C6:C13)</f>
        <v>0</v>
      </c>
      <c r="D14" s="33"/>
      <c r="E14" s="32">
        <f>SUM(E6:E13)</f>
        <v>0</v>
      </c>
    </row>
    <row r="15" spans="1:15" s="8" customFormat="1" x14ac:dyDescent="0.25">
      <c r="A15" s="16"/>
      <c r="B15" s="15"/>
      <c r="C15" s="39"/>
      <c r="D15" s="39"/>
      <c r="E15" s="39"/>
      <c r="G15" s="5"/>
      <c r="H15" s="5"/>
      <c r="I15" s="5"/>
      <c r="J15" s="5"/>
      <c r="K15" s="5"/>
      <c r="L15" s="5"/>
      <c r="M15" s="5"/>
      <c r="N15" s="5"/>
      <c r="O15" s="5"/>
    </row>
    <row r="16" spans="1:15" s="8" customFormat="1" x14ac:dyDescent="0.25">
      <c r="A16" s="17" t="s">
        <v>14</v>
      </c>
      <c r="B16" s="15"/>
      <c r="C16" s="38">
        <v>0</v>
      </c>
      <c r="D16" s="70"/>
      <c r="E16" s="38">
        <v>0</v>
      </c>
    </row>
    <row r="17" spans="1:15" s="8" customFormat="1" x14ac:dyDescent="0.25">
      <c r="A17" s="17" t="s">
        <v>93</v>
      </c>
      <c r="B17" s="15"/>
      <c r="C17" s="38">
        <v>0</v>
      </c>
      <c r="D17" s="70"/>
      <c r="E17" s="38">
        <v>0</v>
      </c>
      <c r="H17" s="5"/>
    </row>
    <row r="18" spans="1:15" s="8" customFormat="1" x14ac:dyDescent="0.25">
      <c r="A18" s="6" t="s">
        <v>100</v>
      </c>
      <c r="B18" s="18"/>
      <c r="C18" s="70">
        <v>0</v>
      </c>
      <c r="D18" s="70"/>
      <c r="E18" s="70">
        <v>0</v>
      </c>
      <c r="H18" s="5"/>
    </row>
    <row r="19" spans="1:15" s="8" customFormat="1" x14ac:dyDescent="0.25">
      <c r="A19" s="71" t="s">
        <v>42</v>
      </c>
      <c r="B19" s="18"/>
      <c r="C19" s="38">
        <v>0</v>
      </c>
      <c r="D19" s="70"/>
      <c r="E19" s="38">
        <v>0</v>
      </c>
      <c r="F19" s="43" t="s">
        <v>62</v>
      </c>
      <c r="G19" s="6"/>
      <c r="I19" s="5"/>
      <c r="J19" s="5"/>
      <c r="K19" s="5"/>
      <c r="L19" s="5"/>
      <c r="M19" s="5"/>
      <c r="N19" s="5"/>
      <c r="O19" s="5"/>
    </row>
    <row r="20" spans="1:15" s="8" customFormat="1" x14ac:dyDescent="0.25">
      <c r="A20" s="6" t="s">
        <v>122</v>
      </c>
      <c r="B20" s="18"/>
      <c r="C20" s="38">
        <v>0</v>
      </c>
      <c r="D20" s="70"/>
      <c r="E20" s="38">
        <v>0</v>
      </c>
      <c r="F20" s="43"/>
      <c r="G20" s="6"/>
      <c r="I20" s="5"/>
      <c r="J20" s="5"/>
      <c r="K20" s="5"/>
      <c r="L20" s="5"/>
      <c r="M20" s="5"/>
      <c r="N20" s="5"/>
      <c r="O20" s="5"/>
    </row>
    <row r="21" spans="1:15" s="8" customFormat="1" x14ac:dyDescent="0.25">
      <c r="A21" s="6" t="s">
        <v>16</v>
      </c>
      <c r="B21" s="15">
        <f>+Noter!A194</f>
        <v>8</v>
      </c>
      <c r="C21" s="54">
        <f>-Noter!J206</f>
        <v>0</v>
      </c>
      <c r="D21" s="55"/>
      <c r="E21" s="54">
        <f>-Noter!L206</f>
        <v>0</v>
      </c>
    </row>
    <row r="22" spans="1:15" s="8" customFormat="1" ht="21.75" customHeight="1" thickBot="1" x14ac:dyDescent="0.3">
      <c r="A22" s="16" t="s">
        <v>15</v>
      </c>
      <c r="B22" s="15"/>
      <c r="C22" s="32">
        <f>SUM(C16:C21)</f>
        <v>0</v>
      </c>
      <c r="D22" s="33"/>
      <c r="E22" s="32">
        <f>SUM(E16:E21)</f>
        <v>0</v>
      </c>
    </row>
    <row r="23" spans="1:15" s="8" customFormat="1" x14ac:dyDescent="0.25">
      <c r="A23" s="5"/>
      <c r="B23" s="18"/>
      <c r="C23" s="39"/>
      <c r="D23" s="39"/>
      <c r="E23" s="39"/>
      <c r="F23" s="5"/>
      <c r="H23" s="5"/>
    </row>
    <row r="24" spans="1:15" s="8" customFormat="1" ht="15.75" thickBot="1" x14ac:dyDescent="0.3">
      <c r="A24" s="21" t="s">
        <v>12</v>
      </c>
      <c r="B24" s="18"/>
      <c r="C24" s="65">
        <f>C14+C22</f>
        <v>0</v>
      </c>
      <c r="D24" s="66"/>
      <c r="E24" s="65">
        <f>E14+E22</f>
        <v>0</v>
      </c>
      <c r="F24" s="5"/>
      <c r="H24" s="5"/>
    </row>
    <row r="25" spans="1:15" x14ac:dyDescent="0.25">
      <c r="A25" s="4"/>
      <c r="B25" s="11"/>
      <c r="C25" s="3"/>
      <c r="E25" s="3"/>
      <c r="F25" s="3"/>
      <c r="H25" s="5"/>
    </row>
    <row r="26" spans="1:15" ht="15.75" thickBot="1" x14ac:dyDescent="0.3">
      <c r="A26" s="3"/>
      <c r="B26" s="11"/>
      <c r="C26" s="3"/>
      <c r="E26" s="3"/>
      <c r="F26" s="3"/>
    </row>
    <row r="27" spans="1:15" ht="15.75" thickBot="1" x14ac:dyDescent="0.3">
      <c r="A27" s="105" t="s">
        <v>11</v>
      </c>
      <c r="B27" s="106"/>
      <c r="C27" s="106"/>
      <c r="D27" s="106"/>
      <c r="E27" s="107"/>
      <c r="F27" s="3"/>
    </row>
    <row r="28" spans="1:15" x14ac:dyDescent="0.25">
      <c r="A28" s="2"/>
      <c r="B28" s="2"/>
      <c r="C28" s="2"/>
      <c r="D28" s="29"/>
      <c r="E28" s="2"/>
      <c r="F28" s="3"/>
    </row>
    <row r="29" spans="1:15" s="8" customFormat="1" x14ac:dyDescent="0.25">
      <c r="A29" s="27" t="s">
        <v>19</v>
      </c>
      <c r="B29" s="12" t="s">
        <v>1</v>
      </c>
      <c r="C29" s="22">
        <f>+C3</f>
        <v>2020</v>
      </c>
      <c r="D29" s="19"/>
      <c r="E29" s="22">
        <f>+E3</f>
        <v>2019</v>
      </c>
      <c r="F29" s="5"/>
    </row>
    <row r="30" spans="1:15" s="8" customFormat="1" x14ac:dyDescent="0.25">
      <c r="B30" s="15"/>
      <c r="C30" s="13" t="s">
        <v>2</v>
      </c>
      <c r="D30" s="20"/>
      <c r="E30" s="13" t="s">
        <v>2</v>
      </c>
      <c r="F30" s="5"/>
    </row>
    <row r="31" spans="1:15" s="8" customFormat="1" x14ac:dyDescent="0.25">
      <c r="B31" s="15"/>
      <c r="D31" s="5"/>
      <c r="F31" s="5"/>
    </row>
    <row r="32" spans="1:15" s="8" customFormat="1" x14ac:dyDescent="0.25">
      <c r="A32" s="17" t="s">
        <v>240</v>
      </c>
      <c r="B32" s="15"/>
      <c r="C32" s="63">
        <f>+E42</f>
        <v>0</v>
      </c>
      <c r="D32" s="39"/>
      <c r="E32" s="38">
        <v>0</v>
      </c>
      <c r="F32" s="5"/>
    </row>
    <row r="33" spans="1:12" s="8" customFormat="1" ht="3.75" customHeight="1" x14ac:dyDescent="0.25">
      <c r="A33" s="17"/>
      <c r="B33" s="15"/>
      <c r="C33" s="63"/>
      <c r="D33" s="39"/>
      <c r="E33" s="63"/>
      <c r="F33" s="5"/>
    </row>
    <row r="34" spans="1:12" s="8" customFormat="1" x14ac:dyDescent="0.25">
      <c r="A34" s="24" t="s">
        <v>94</v>
      </c>
      <c r="B34" s="15"/>
      <c r="C34" s="63"/>
      <c r="D34" s="39"/>
      <c r="E34" s="63"/>
      <c r="F34" s="5"/>
    </row>
    <row r="35" spans="1:12" s="8" customFormat="1" x14ac:dyDescent="0.25">
      <c r="A35" s="17" t="s">
        <v>63</v>
      </c>
      <c r="B35" s="15"/>
      <c r="C35" s="63">
        <f>+Resultatopgørelse!C56</f>
        <v>0</v>
      </c>
      <c r="D35" s="39"/>
      <c r="E35" s="63">
        <f>+Resultatopgørelse!E56</f>
        <v>0</v>
      </c>
      <c r="F35" s="5"/>
    </row>
    <row r="36" spans="1:12" s="8" customFormat="1" x14ac:dyDescent="0.25">
      <c r="A36" s="17" t="s">
        <v>120</v>
      </c>
      <c r="B36" s="15"/>
      <c r="C36" s="63">
        <f>+Resultatopgørelse!C57</f>
        <v>0</v>
      </c>
      <c r="D36" s="39"/>
      <c r="E36" s="63">
        <f>+Resultatopgørelse!E57</f>
        <v>0</v>
      </c>
      <c r="F36" s="5"/>
    </row>
    <row r="37" spans="1:12" s="8" customFormat="1" x14ac:dyDescent="0.25">
      <c r="A37" s="17" t="s">
        <v>57</v>
      </c>
      <c r="B37" s="15"/>
      <c r="C37" s="63">
        <f>+Resultatopgørelse!C58</f>
        <v>0</v>
      </c>
      <c r="D37" s="39"/>
      <c r="E37" s="63">
        <f>+Resultatopgørelse!E58</f>
        <v>0</v>
      </c>
      <c r="F37" s="5"/>
    </row>
    <row r="38" spans="1:12" s="8" customFormat="1" x14ac:dyDescent="0.25">
      <c r="A38" s="17" t="str">
        <f>+Resultatopgørelse!A59</f>
        <v>Op-, ned- og afskrivninger på ejendomme, netto</v>
      </c>
      <c r="B38" s="15"/>
      <c r="C38" s="63">
        <f>+Resultatopgørelse!C59</f>
        <v>0</v>
      </c>
      <c r="D38" s="39"/>
      <c r="E38" s="63">
        <f>+Resultatopgørelse!E59</f>
        <v>0</v>
      </c>
      <c r="F38" s="5"/>
    </row>
    <row r="39" spans="1:12" s="8" customFormat="1" x14ac:dyDescent="0.25">
      <c r="A39" s="17" t="str">
        <f>+Resultatopgørelse!A60</f>
        <v>Afståelse af bundne aktiver (ej værdipapirer), netto</v>
      </c>
      <c r="B39" s="15"/>
      <c r="C39" s="63">
        <f>+Resultatopgørelse!C60</f>
        <v>0</v>
      </c>
      <c r="D39" s="39"/>
      <c r="E39" s="63">
        <f>+Resultatopgørelse!E60</f>
        <v>0</v>
      </c>
      <c r="F39" s="5"/>
    </row>
    <row r="40" spans="1:12" s="8" customFormat="1" x14ac:dyDescent="0.25">
      <c r="A40" s="17" t="s">
        <v>77</v>
      </c>
      <c r="B40" s="15"/>
      <c r="C40" s="63">
        <f>+Resultatopgørelse!C61</f>
        <v>0</v>
      </c>
      <c r="D40" s="39"/>
      <c r="E40" s="63">
        <f>+Resultatopgørelse!E61</f>
        <v>0</v>
      </c>
      <c r="F40" s="5"/>
    </row>
    <row r="41" spans="1:12" s="8" customFormat="1" x14ac:dyDescent="0.25">
      <c r="A41" s="6" t="s">
        <v>241</v>
      </c>
      <c r="B41" s="15"/>
      <c r="C41" s="63">
        <f>+Resultatopgørelse!C62</f>
        <v>0</v>
      </c>
      <c r="D41" s="39"/>
      <c r="E41" s="63">
        <f>+Resultatopgørelse!E62</f>
        <v>0</v>
      </c>
      <c r="F41" s="5"/>
      <c r="J41" s="22">
        <f>+'STAM-oplysninger'!$B$1</f>
        <v>2020</v>
      </c>
      <c r="K41" s="22">
        <f>+'STAM-oplysninger'!$B$2</f>
        <v>2019</v>
      </c>
    </row>
    <row r="42" spans="1:12" s="8" customFormat="1" ht="21.75" customHeight="1" thickBot="1" x14ac:dyDescent="0.3">
      <c r="A42" s="16" t="s">
        <v>242</v>
      </c>
      <c r="B42" s="15"/>
      <c r="C42" s="32">
        <f>SUM(C32:C41)</f>
        <v>0</v>
      </c>
      <c r="D42" s="33"/>
      <c r="E42" s="32">
        <f>SUM(E32:E41)</f>
        <v>0</v>
      </c>
      <c r="F42" s="101" t="s">
        <v>85</v>
      </c>
      <c r="G42" s="101"/>
      <c r="H42" s="101"/>
      <c r="I42" s="101"/>
      <c r="J42" s="102">
        <f>+C14-C42</f>
        <v>0</v>
      </c>
      <c r="K42" s="102">
        <f>+E14-E42</f>
        <v>0</v>
      </c>
      <c r="L42" s="72"/>
    </row>
    <row r="43" spans="1:12" s="8" customFormat="1" x14ac:dyDescent="0.25">
      <c r="A43" s="21"/>
      <c r="B43" s="18"/>
      <c r="C43" s="39"/>
      <c r="D43" s="39"/>
      <c r="E43" s="39"/>
      <c r="F43" s="72"/>
      <c r="G43" s="72"/>
      <c r="H43" s="72"/>
      <c r="I43" s="72"/>
      <c r="J43" s="72"/>
      <c r="K43" s="72"/>
      <c r="L43" s="72"/>
    </row>
    <row r="44" spans="1:12" s="8" customFormat="1" x14ac:dyDescent="0.25">
      <c r="A44" s="6" t="s">
        <v>243</v>
      </c>
      <c r="B44" s="18"/>
      <c r="C44" s="63">
        <f>+E46</f>
        <v>0</v>
      </c>
      <c r="D44" s="39"/>
      <c r="E44" s="38">
        <v>0</v>
      </c>
      <c r="F44" s="72"/>
      <c r="G44" s="72"/>
      <c r="H44" s="72"/>
      <c r="I44" s="72"/>
      <c r="J44" s="72"/>
      <c r="K44" s="72"/>
      <c r="L44" s="72"/>
    </row>
    <row r="45" spans="1:12" s="8" customFormat="1" x14ac:dyDescent="0.25">
      <c r="A45" s="6" t="s">
        <v>244</v>
      </c>
      <c r="B45" s="18"/>
      <c r="C45" s="64">
        <f>+Resultatopgørelse!C69</f>
        <v>0</v>
      </c>
      <c r="D45" s="39"/>
      <c r="E45" s="64">
        <f>+Resultatopgørelse!E69</f>
        <v>0</v>
      </c>
      <c r="F45" s="72"/>
      <c r="G45" s="72"/>
      <c r="H45" s="72"/>
      <c r="I45" s="72"/>
      <c r="J45" s="22">
        <f>+'STAM-oplysninger'!$B$1</f>
        <v>2020</v>
      </c>
      <c r="K45" s="22">
        <f>+'STAM-oplysninger'!$B$2</f>
        <v>2019</v>
      </c>
      <c r="L45" s="72"/>
    </row>
    <row r="46" spans="1:12" s="8" customFormat="1" ht="21.75" customHeight="1" thickBot="1" x14ac:dyDescent="0.3">
      <c r="A46" s="16" t="s">
        <v>245</v>
      </c>
      <c r="B46" s="15"/>
      <c r="C46" s="32">
        <f>SUM(C44:C45)</f>
        <v>0</v>
      </c>
      <c r="D46" s="33"/>
      <c r="E46" s="32">
        <f>SUM(E44:E45)</f>
        <v>0</v>
      </c>
      <c r="F46" s="101" t="s">
        <v>86</v>
      </c>
      <c r="G46" s="101"/>
      <c r="H46" s="101"/>
      <c r="I46" s="101"/>
      <c r="J46" s="103">
        <f>C50+C68-C22</f>
        <v>0</v>
      </c>
      <c r="K46" s="103">
        <f>E46+E68+E48-E22</f>
        <v>0</v>
      </c>
      <c r="L46" s="72"/>
    </row>
    <row r="47" spans="1:12" s="8" customFormat="1" x14ac:dyDescent="0.25">
      <c r="A47" s="6"/>
      <c r="B47" s="18"/>
      <c r="C47" s="63"/>
      <c r="D47" s="39"/>
      <c r="E47" s="63"/>
    </row>
    <row r="48" spans="1:12" s="8" customFormat="1" x14ac:dyDescent="0.25">
      <c r="A48" s="21" t="s">
        <v>20</v>
      </c>
      <c r="B48" s="23">
        <f>+Noter!A217</f>
        <v>9</v>
      </c>
      <c r="C48" s="66">
        <f>+Noter!J223</f>
        <v>0</v>
      </c>
      <c r="D48" s="66"/>
      <c r="E48" s="66">
        <f>+Noter!L223</f>
        <v>0</v>
      </c>
    </row>
    <row r="49" spans="1:11" s="8" customFormat="1" x14ac:dyDescent="0.25">
      <c r="A49" s="5"/>
      <c r="B49" s="18"/>
      <c r="C49" s="63"/>
      <c r="D49" s="39"/>
      <c r="E49" s="63"/>
    </row>
    <row r="50" spans="1:11" s="8" customFormat="1" ht="15.75" thickBot="1" x14ac:dyDescent="0.3">
      <c r="A50" s="21" t="s">
        <v>246</v>
      </c>
      <c r="B50" s="18"/>
      <c r="C50" s="65">
        <f>+C48+C46</f>
        <v>0</v>
      </c>
      <c r="D50" s="39"/>
      <c r="E50" s="65">
        <f>+E48+E46</f>
        <v>0</v>
      </c>
    </row>
    <row r="51" spans="1:11" s="8" customFormat="1" x14ac:dyDescent="0.25">
      <c r="A51" s="5"/>
      <c r="B51" s="18"/>
      <c r="C51" s="63"/>
      <c r="D51" s="39"/>
      <c r="E51" s="63"/>
    </row>
    <row r="52" spans="1:11" s="8" customFormat="1" ht="15.75" thickBot="1" x14ac:dyDescent="0.3">
      <c r="A52" s="21" t="s">
        <v>247</v>
      </c>
      <c r="B52" s="18"/>
      <c r="C52" s="65">
        <f>+C50+C42</f>
        <v>0</v>
      </c>
      <c r="D52" s="66"/>
      <c r="E52" s="65">
        <f>+E50+E42</f>
        <v>0</v>
      </c>
    </row>
    <row r="53" spans="1:11" s="8" customFormat="1" x14ac:dyDescent="0.25">
      <c r="A53" s="5"/>
      <c r="B53" s="18"/>
      <c r="C53" s="63"/>
      <c r="D53" s="39"/>
      <c r="E53" s="63"/>
    </row>
    <row r="54" spans="1:11" s="8" customFormat="1" x14ac:dyDescent="0.25">
      <c r="A54" s="5" t="s">
        <v>88</v>
      </c>
      <c r="B54" s="18"/>
      <c r="C54" s="38">
        <v>0</v>
      </c>
      <c r="D54" s="39"/>
      <c r="E54" s="38">
        <v>0</v>
      </c>
    </row>
    <row r="55" spans="1:11" s="8" customFormat="1" x14ac:dyDescent="0.25">
      <c r="A55" s="71" t="s">
        <v>42</v>
      </c>
      <c r="B55" s="18"/>
      <c r="C55" s="38">
        <v>0</v>
      </c>
      <c r="D55" s="70"/>
      <c r="E55" s="38">
        <v>0</v>
      </c>
      <c r="F55" s="43" t="s">
        <v>62</v>
      </c>
      <c r="G55" s="6"/>
    </row>
    <row r="56" spans="1:11" s="8" customFormat="1" x14ac:dyDescent="0.25">
      <c r="A56" s="5" t="s">
        <v>89</v>
      </c>
      <c r="B56" s="18"/>
      <c r="C56" s="38">
        <v>0</v>
      </c>
      <c r="D56" s="39"/>
      <c r="E56" s="38">
        <v>0</v>
      </c>
    </row>
    <row r="57" spans="1:11" s="8" customFormat="1" ht="21.75" customHeight="1" thickBot="1" x14ac:dyDescent="0.3">
      <c r="A57" s="21" t="s">
        <v>92</v>
      </c>
      <c r="B57" s="15"/>
      <c r="C57" s="32">
        <f>+SUM(C54:C56)</f>
        <v>0</v>
      </c>
      <c r="D57" s="33"/>
      <c r="E57" s="32">
        <f>+SUM(E54:E56)</f>
        <v>0</v>
      </c>
      <c r="F57" s="62"/>
      <c r="G57" s="62"/>
      <c r="H57" s="62"/>
      <c r="I57" s="62"/>
      <c r="J57" s="62"/>
      <c r="K57" s="62"/>
    </row>
    <row r="58" spans="1:11" s="8" customFormat="1" x14ac:dyDescent="0.25">
      <c r="A58" s="5"/>
      <c r="B58" s="18"/>
      <c r="C58" s="63"/>
      <c r="D58" s="39"/>
      <c r="E58" s="63"/>
    </row>
    <row r="59" spans="1:11" s="8" customFormat="1" x14ac:dyDescent="0.25">
      <c r="A59" s="5" t="s">
        <v>97</v>
      </c>
      <c r="B59" s="18"/>
      <c r="C59" s="38">
        <v>0</v>
      </c>
      <c r="D59" s="39"/>
      <c r="E59" s="38">
        <v>0</v>
      </c>
    </row>
    <row r="60" spans="1:11" s="8" customFormat="1" x14ac:dyDescent="0.25">
      <c r="A60" s="5" t="s">
        <v>98</v>
      </c>
      <c r="B60" s="18"/>
      <c r="C60" s="38">
        <v>0</v>
      </c>
      <c r="D60" s="39"/>
      <c r="E60" s="38">
        <v>0</v>
      </c>
    </row>
    <row r="61" spans="1:11" s="8" customFormat="1" x14ac:dyDescent="0.25">
      <c r="A61" s="5" t="s">
        <v>24</v>
      </c>
      <c r="B61" s="18">
        <f>+Noter!A234</f>
        <v>10</v>
      </c>
      <c r="C61" s="54">
        <f>+Noter!J241</f>
        <v>0</v>
      </c>
      <c r="D61" s="39"/>
      <c r="E61" s="54">
        <f>+Noter!L241</f>
        <v>0</v>
      </c>
    </row>
    <row r="62" spans="1:11" s="8" customFormat="1" x14ac:dyDescent="0.25">
      <c r="A62" s="6" t="s">
        <v>8</v>
      </c>
      <c r="B62" s="18"/>
      <c r="C62" s="38">
        <v>0</v>
      </c>
      <c r="D62" s="70"/>
      <c r="E62" s="38">
        <v>0</v>
      </c>
    </row>
    <row r="63" spans="1:11" s="8" customFormat="1" x14ac:dyDescent="0.25">
      <c r="A63" s="6" t="s">
        <v>95</v>
      </c>
      <c r="B63" s="15">
        <f>+Noter!A268</f>
        <v>11</v>
      </c>
      <c r="C63" s="54">
        <f>+Noter!J274</f>
        <v>0</v>
      </c>
      <c r="D63" s="55"/>
      <c r="E63" s="54">
        <f>+Noter!L274</f>
        <v>0</v>
      </c>
    </row>
    <row r="64" spans="1:11" s="8" customFormat="1" x14ac:dyDescent="0.25">
      <c r="A64" s="71" t="s">
        <v>42</v>
      </c>
      <c r="B64" s="18"/>
      <c r="C64" s="38">
        <v>0</v>
      </c>
      <c r="D64" s="70"/>
      <c r="E64" s="38">
        <v>0</v>
      </c>
      <c r="F64" s="43" t="s">
        <v>62</v>
      </c>
      <c r="G64" s="6"/>
    </row>
    <row r="65" spans="1:11" s="8" customFormat="1" x14ac:dyDescent="0.25">
      <c r="A65" s="6" t="s">
        <v>96</v>
      </c>
      <c r="B65" s="15">
        <f>+Noter!A277</f>
        <v>12</v>
      </c>
      <c r="C65" s="54">
        <f>+Noter!J284</f>
        <v>0</v>
      </c>
      <c r="D65" s="72"/>
      <c r="E65" s="54">
        <f>+Noter!L284</f>
        <v>0</v>
      </c>
    </row>
    <row r="66" spans="1:11" s="8" customFormat="1" ht="21.75" customHeight="1" thickBot="1" x14ac:dyDescent="0.3">
      <c r="A66" s="21" t="s">
        <v>91</v>
      </c>
      <c r="B66" s="15"/>
      <c r="C66" s="32">
        <f>+SUM(C59:C65)</f>
        <v>0</v>
      </c>
      <c r="D66" s="33"/>
      <c r="E66" s="32">
        <f>+SUM(E59:E65)</f>
        <v>0</v>
      </c>
      <c r="F66" s="62"/>
      <c r="G66" s="62"/>
      <c r="H66" s="62"/>
      <c r="I66" s="62"/>
      <c r="J66" s="62"/>
      <c r="K66" s="62"/>
    </row>
    <row r="67" spans="1:11" s="8" customFormat="1" x14ac:dyDescent="0.25">
      <c r="A67" s="5"/>
      <c r="B67" s="18"/>
      <c r="C67" s="39"/>
      <c r="D67" s="39"/>
      <c r="E67" s="39"/>
    </row>
    <row r="68" spans="1:11" s="8" customFormat="1" ht="15.75" thickBot="1" x14ac:dyDescent="0.3">
      <c r="A68" s="21" t="s">
        <v>90</v>
      </c>
      <c r="B68" s="18"/>
      <c r="C68" s="65">
        <f>+C66+C57</f>
        <v>0</v>
      </c>
      <c r="D68" s="39"/>
      <c r="E68" s="65">
        <f>+E66+E57</f>
        <v>0</v>
      </c>
    </row>
    <row r="69" spans="1:11" s="8" customFormat="1" x14ac:dyDescent="0.25">
      <c r="A69" s="5"/>
      <c r="B69" s="18"/>
      <c r="C69" s="39"/>
      <c r="D69" s="39"/>
      <c r="E69" s="39"/>
    </row>
    <row r="70" spans="1:11" s="8" customFormat="1" ht="15.75" thickBot="1" x14ac:dyDescent="0.3">
      <c r="A70" s="21" t="s">
        <v>19</v>
      </c>
      <c r="B70" s="18"/>
      <c r="C70" s="68">
        <f>+C68+C52</f>
        <v>0</v>
      </c>
      <c r="D70" s="66"/>
      <c r="E70" s="68">
        <f>+E68+E52</f>
        <v>0</v>
      </c>
    </row>
    <row r="71" spans="1:11" s="8" customFormat="1" ht="15.75" thickTop="1" x14ac:dyDescent="0.25">
      <c r="B71" s="15"/>
      <c r="C71" s="63"/>
      <c r="D71" s="39"/>
      <c r="E71" s="63"/>
    </row>
    <row r="72" spans="1:11" s="8" customFormat="1" x14ac:dyDescent="0.25">
      <c r="B72" s="15"/>
      <c r="C72" s="63"/>
      <c r="D72" s="39"/>
      <c r="E72" s="63"/>
    </row>
    <row r="73" spans="1:11" s="8" customFormat="1" x14ac:dyDescent="0.25">
      <c r="A73" s="8" t="s">
        <v>99</v>
      </c>
      <c r="B73" s="15">
        <f>+Noter!A287</f>
        <v>13</v>
      </c>
      <c r="C73" s="63"/>
      <c r="D73" s="39"/>
      <c r="E73" s="63"/>
    </row>
    <row r="74" spans="1:11" s="8" customFormat="1" x14ac:dyDescent="0.25">
      <c r="B74" s="15"/>
      <c r="C74" s="63"/>
      <c r="D74" s="39"/>
      <c r="E74" s="63"/>
    </row>
    <row r="75" spans="1:11" x14ac:dyDescent="0.25">
      <c r="A75" s="25" t="s">
        <v>37</v>
      </c>
      <c r="C75" s="69">
        <f>+C24-C70</f>
        <v>0</v>
      </c>
      <c r="D75" s="67"/>
      <c r="E75" s="69">
        <f>+E24-E70</f>
        <v>0</v>
      </c>
    </row>
    <row r="76" spans="1:11" x14ac:dyDescent="0.25">
      <c r="C76" s="41"/>
      <c r="D76" s="67"/>
      <c r="E76" s="41"/>
    </row>
    <row r="77" spans="1:11" x14ac:dyDescent="0.25">
      <c r="C77" s="41"/>
      <c r="D77" s="67"/>
      <c r="E77" s="41"/>
    </row>
    <row r="78" spans="1:11" x14ac:dyDescent="0.25">
      <c r="C78" s="41"/>
      <c r="D78" s="67"/>
      <c r="E78" s="41"/>
    </row>
    <row r="79" spans="1:11" x14ac:dyDescent="0.25">
      <c r="C79" s="41"/>
      <c r="D79" s="67"/>
      <c r="E79" s="41"/>
    </row>
  </sheetData>
  <mergeCells count="2">
    <mergeCell ref="A1:E1"/>
    <mergeCell ref="A27:E27"/>
  </mergeCells>
  <pageMargins left="0.7" right="0.7" top="0.75" bottom="0.75" header="0.3" footer="0.3"/>
  <pageSetup paperSize="9" orientation="portrait" horizontalDpi="1200" verticalDpi="1200" r:id="rId1"/>
  <rowBreaks count="1" manualBreakCount="1">
    <brk id="26" max="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1"/>
  <sheetViews>
    <sheetView view="pageBreakPreview" topLeftCell="A255" zoomScaleNormal="100" zoomScaleSheetLayoutView="100" workbookViewId="0">
      <selection activeCell="U15" sqref="U15"/>
    </sheetView>
  </sheetViews>
  <sheetFormatPr defaultRowHeight="15" x14ac:dyDescent="0.25"/>
  <cols>
    <col min="1" max="1" width="9.140625" style="16"/>
    <col min="5" max="5" width="1.7109375" customWidth="1"/>
    <col min="6" max="6" width="10.42578125" customWidth="1"/>
    <col min="7" max="7" width="2" style="3" customWidth="1"/>
    <col min="8" max="8" width="10.7109375" bestFit="1" customWidth="1"/>
    <col min="9" max="9" width="2" customWidth="1"/>
    <col min="10" max="10" width="10" bestFit="1" customWidth="1"/>
    <col min="11" max="11" width="2.42578125" customWidth="1"/>
    <col min="12" max="12" width="11.140625" customWidth="1"/>
    <col min="13" max="13" width="10" customWidth="1"/>
    <col min="14" max="14" width="11.85546875" customWidth="1"/>
  </cols>
  <sheetData>
    <row r="1" spans="1:13" ht="15.75" thickBot="1" x14ac:dyDescent="0.3">
      <c r="A1" s="105" t="s">
        <v>67</v>
      </c>
      <c r="B1" s="106"/>
      <c r="C1" s="106"/>
      <c r="D1" s="106"/>
      <c r="E1" s="106"/>
      <c r="F1" s="106"/>
      <c r="G1" s="106"/>
      <c r="H1" s="106"/>
      <c r="I1" s="106"/>
      <c r="J1" s="106"/>
      <c r="K1" s="106"/>
      <c r="L1" s="107"/>
    </row>
    <row r="2" spans="1:13" x14ac:dyDescent="0.25">
      <c r="A2" s="12"/>
      <c r="B2" s="2"/>
      <c r="C2" s="2"/>
      <c r="D2" s="2"/>
      <c r="E2" s="2"/>
      <c r="F2" s="2"/>
      <c r="G2" s="29"/>
      <c r="H2" s="2"/>
      <c r="I2" s="2"/>
      <c r="J2" s="2"/>
      <c r="K2" s="19"/>
      <c r="L2" s="2"/>
    </row>
    <row r="3" spans="1:13" x14ac:dyDescent="0.25">
      <c r="A3" s="12" t="s">
        <v>1</v>
      </c>
      <c r="J3" s="22">
        <f>+'STAM-oplysninger'!B1</f>
        <v>2020</v>
      </c>
      <c r="K3" s="19"/>
      <c r="L3" s="22">
        <f>+'STAM-oplysninger'!B2</f>
        <v>2019</v>
      </c>
    </row>
    <row r="4" spans="1:13" x14ac:dyDescent="0.25">
      <c r="B4" s="15"/>
      <c r="C4" s="15"/>
      <c r="D4" s="15"/>
      <c r="E4" s="15"/>
      <c r="F4" s="15"/>
      <c r="G4" s="18"/>
      <c r="H4" s="15"/>
      <c r="I4" s="15"/>
      <c r="J4" s="13" t="s">
        <v>2</v>
      </c>
      <c r="K4" s="20"/>
      <c r="L4" s="13" t="s">
        <v>2</v>
      </c>
    </row>
    <row r="6" spans="1:13" x14ac:dyDescent="0.25">
      <c r="A6" s="50">
        <v>1</v>
      </c>
      <c r="B6" s="1" t="str">
        <f>+Resultatopgørelse!A7</f>
        <v>Modtagne gaver, arv, legater, bevillinger mm.</v>
      </c>
      <c r="M6" s="43" t="s">
        <v>272</v>
      </c>
    </row>
    <row r="8" spans="1:13" x14ac:dyDescent="0.25">
      <c r="B8" s="71" t="s">
        <v>68</v>
      </c>
      <c r="J8" s="95">
        <v>0</v>
      </c>
      <c r="K8" s="41"/>
      <c r="L8" s="95">
        <v>0</v>
      </c>
      <c r="M8" s="43" t="s">
        <v>62</v>
      </c>
    </row>
    <row r="9" spans="1:13" x14ac:dyDescent="0.25">
      <c r="B9" s="71" t="s">
        <v>69</v>
      </c>
      <c r="J9" s="95">
        <v>0</v>
      </c>
      <c r="K9" s="41"/>
      <c r="L9" s="95">
        <v>0</v>
      </c>
      <c r="M9" s="43" t="s">
        <v>62</v>
      </c>
    </row>
    <row r="10" spans="1:13" x14ac:dyDescent="0.25">
      <c r="B10" s="71" t="s">
        <v>70</v>
      </c>
      <c r="J10" s="95">
        <v>0</v>
      </c>
      <c r="K10" s="41"/>
      <c r="L10" s="95">
        <v>0</v>
      </c>
      <c r="M10" s="43" t="s">
        <v>62</v>
      </c>
    </row>
    <row r="11" spans="1:13" x14ac:dyDescent="0.25">
      <c r="B11" s="71" t="s">
        <v>42</v>
      </c>
      <c r="J11" s="95">
        <v>0</v>
      </c>
      <c r="K11" s="41"/>
      <c r="L11" s="95">
        <v>0</v>
      </c>
      <c r="M11" s="43" t="s">
        <v>62</v>
      </c>
    </row>
    <row r="12" spans="1:13" s="8" customFormat="1" ht="21.75" customHeight="1" x14ac:dyDescent="0.25">
      <c r="A12" s="16"/>
      <c r="B12" s="52" t="s">
        <v>72</v>
      </c>
      <c r="G12" s="5"/>
      <c r="J12" s="51">
        <f>+SUM(J8:J11)</f>
        <v>0</v>
      </c>
      <c r="K12" s="33"/>
      <c r="L12" s="51">
        <f>+SUM(L8:L11)</f>
        <v>0</v>
      </c>
    </row>
    <row r="13" spans="1:13" x14ac:dyDescent="0.25">
      <c r="J13" s="41"/>
      <c r="K13" s="41"/>
      <c r="L13" s="41"/>
    </row>
    <row r="14" spans="1:13" x14ac:dyDescent="0.25">
      <c r="B14" s="71" t="s">
        <v>68</v>
      </c>
      <c r="J14" s="95">
        <v>0</v>
      </c>
      <c r="K14" s="41"/>
      <c r="L14" s="95">
        <v>0</v>
      </c>
      <c r="M14" s="43" t="s">
        <v>62</v>
      </c>
    </row>
    <row r="15" spans="1:13" x14ac:dyDescent="0.25">
      <c r="B15" s="71" t="s">
        <v>69</v>
      </c>
      <c r="J15" s="95">
        <v>0</v>
      </c>
      <c r="K15" s="41"/>
      <c r="L15" s="95">
        <v>0</v>
      </c>
      <c r="M15" s="43" t="s">
        <v>62</v>
      </c>
    </row>
    <row r="16" spans="1:13" x14ac:dyDescent="0.25">
      <c r="B16" s="71" t="s">
        <v>70</v>
      </c>
      <c r="J16" s="95">
        <v>0</v>
      </c>
      <c r="K16" s="41"/>
      <c r="L16" s="95">
        <v>0</v>
      </c>
      <c r="M16" s="43" t="s">
        <v>62</v>
      </c>
    </row>
    <row r="17" spans="1:13" x14ac:dyDescent="0.25">
      <c r="B17" s="71" t="s">
        <v>71</v>
      </c>
      <c r="J17" s="95">
        <v>0</v>
      </c>
      <c r="K17" s="41"/>
      <c r="L17" s="95">
        <v>0</v>
      </c>
      <c r="M17" s="43" t="s">
        <v>62</v>
      </c>
    </row>
    <row r="18" spans="1:13" x14ac:dyDescent="0.25">
      <c r="B18" s="71" t="s">
        <v>42</v>
      </c>
      <c r="J18" s="95">
        <v>0</v>
      </c>
      <c r="K18" s="41"/>
      <c r="L18" s="95">
        <v>0</v>
      </c>
      <c r="M18" s="43" t="s">
        <v>62</v>
      </c>
    </row>
    <row r="19" spans="1:13" s="8" customFormat="1" ht="21.75" customHeight="1" x14ac:dyDescent="0.25">
      <c r="A19" s="16"/>
      <c r="B19" s="52" t="s">
        <v>74</v>
      </c>
      <c r="G19" s="5"/>
      <c r="J19" s="51">
        <f>+SUM(J14:J18)</f>
        <v>0</v>
      </c>
      <c r="K19" s="33"/>
      <c r="L19" s="51">
        <f>+SUM(L14:L18)</f>
        <v>0</v>
      </c>
    </row>
    <row r="20" spans="1:13" x14ac:dyDescent="0.25">
      <c r="J20" s="41"/>
      <c r="K20" s="41"/>
      <c r="L20" s="41"/>
    </row>
    <row r="21" spans="1:13" ht="15.75" thickBot="1" x14ac:dyDescent="0.3">
      <c r="B21" s="1" t="s">
        <v>73</v>
      </c>
      <c r="J21" s="42">
        <f>+J19+J12</f>
        <v>0</v>
      </c>
      <c r="K21" s="41"/>
      <c r="L21" s="42">
        <f>+L19+L12</f>
        <v>0</v>
      </c>
    </row>
    <row r="22" spans="1:13" x14ac:dyDescent="0.25">
      <c r="J22" s="41"/>
      <c r="K22" s="41"/>
      <c r="L22" s="41"/>
    </row>
    <row r="23" spans="1:13" x14ac:dyDescent="0.25">
      <c r="J23" s="41"/>
      <c r="K23" s="41"/>
      <c r="L23" s="41"/>
    </row>
    <row r="24" spans="1:13" x14ac:dyDescent="0.25">
      <c r="A24" s="50">
        <f>+MAX($A$6:A23)+1</f>
        <v>2</v>
      </c>
      <c r="B24" s="1" t="s">
        <v>8</v>
      </c>
      <c r="J24" s="41"/>
      <c r="K24" s="41"/>
      <c r="L24" s="41"/>
      <c r="M24" s="43" t="s">
        <v>268</v>
      </c>
    </row>
    <row r="25" spans="1:13" x14ac:dyDescent="0.25">
      <c r="J25" s="41"/>
      <c r="K25" s="41"/>
      <c r="L25" s="41"/>
    </row>
    <row r="26" spans="1:13" x14ac:dyDescent="0.25">
      <c r="B26" t="s">
        <v>79</v>
      </c>
      <c r="J26" s="95">
        <v>0</v>
      </c>
      <c r="K26" s="41"/>
      <c r="L26" s="95">
        <v>0</v>
      </c>
      <c r="M26" s="75"/>
    </row>
    <row r="27" spans="1:13" x14ac:dyDescent="0.25">
      <c r="B27" s="71" t="s">
        <v>42</v>
      </c>
      <c r="J27" s="95">
        <v>0</v>
      </c>
      <c r="K27" s="41"/>
      <c r="L27" s="95">
        <v>0</v>
      </c>
      <c r="M27" s="43" t="s">
        <v>62</v>
      </c>
    </row>
    <row r="28" spans="1:13" s="8" customFormat="1" ht="21.75" customHeight="1" x14ac:dyDescent="0.25">
      <c r="A28" s="16"/>
      <c r="B28" s="52"/>
      <c r="G28" s="5"/>
      <c r="J28" s="51">
        <f>+SUM(J26:J27)</f>
        <v>0</v>
      </c>
      <c r="K28" s="33"/>
      <c r="L28" s="51">
        <f>+SUM(L26:L27)</f>
        <v>0</v>
      </c>
    </row>
    <row r="29" spans="1:13" x14ac:dyDescent="0.25">
      <c r="J29" s="41"/>
      <c r="K29" s="41"/>
      <c r="L29" s="41"/>
    </row>
    <row r="30" spans="1:13" x14ac:dyDescent="0.25">
      <c r="B30" s="56" t="s">
        <v>143</v>
      </c>
      <c r="J30" s="41"/>
      <c r="K30" s="41"/>
      <c r="L30" s="41"/>
    </row>
    <row r="31" spans="1:13" ht="2.25" customHeight="1" x14ac:dyDescent="0.25">
      <c r="A31" s="50"/>
      <c r="J31" s="41"/>
      <c r="K31" s="41"/>
      <c r="L31" s="41"/>
    </row>
    <row r="32" spans="1:13" x14ac:dyDescent="0.25">
      <c r="B32" s="17" t="s">
        <v>77</v>
      </c>
      <c r="J32" s="95">
        <v>0</v>
      </c>
      <c r="K32" s="41"/>
      <c r="L32" s="95">
        <v>0</v>
      </c>
    </row>
    <row r="33" spans="1:16" x14ac:dyDescent="0.25">
      <c r="B33" s="17" t="s">
        <v>78</v>
      </c>
      <c r="J33" s="95">
        <v>0</v>
      </c>
      <c r="K33" s="41"/>
      <c r="L33" s="95">
        <v>0</v>
      </c>
      <c r="M33" s="1"/>
      <c r="N33" s="1"/>
      <c r="O33" s="22">
        <f>+'STAM-oplysninger'!$B$1</f>
        <v>2020</v>
      </c>
      <c r="P33" s="22">
        <f>+'STAM-oplysninger'!$B$2</f>
        <v>2019</v>
      </c>
    </row>
    <row r="34" spans="1:16" s="8" customFormat="1" ht="21.75" customHeight="1" x14ac:dyDescent="0.25">
      <c r="A34" s="16"/>
      <c r="B34" s="52"/>
      <c r="G34" s="5"/>
      <c r="J34" s="51">
        <f>+SUM(J32:J33)</f>
        <v>0</v>
      </c>
      <c r="K34" s="33"/>
      <c r="L34" s="51">
        <f>+SUM(L32:L33)</f>
        <v>0</v>
      </c>
      <c r="M34" s="16" t="s">
        <v>76</v>
      </c>
      <c r="N34" s="16"/>
      <c r="O34" s="91">
        <f>+J28-J34</f>
        <v>0</v>
      </c>
      <c r="P34" s="91">
        <f>+L28-L34</f>
        <v>0</v>
      </c>
    </row>
    <row r="37" spans="1:16" x14ac:dyDescent="0.25">
      <c r="A37" s="50">
        <f>+MAX($A$6:A36)+1</f>
        <v>3</v>
      </c>
      <c r="B37" s="1" t="str">
        <f>+Balance!A6</f>
        <v>Aktier og aktiebaserede investeringsforeninger</v>
      </c>
      <c r="M37" s="75" t="s">
        <v>145</v>
      </c>
    </row>
    <row r="38" spans="1:16" x14ac:dyDescent="0.25">
      <c r="A38" s="50"/>
    </row>
    <row r="39" spans="1:16" x14ac:dyDescent="0.25">
      <c r="A39" s="50"/>
      <c r="B39" t="s">
        <v>135</v>
      </c>
      <c r="J39" s="77">
        <f>+L44</f>
        <v>0</v>
      </c>
      <c r="K39" s="41"/>
      <c r="L39" s="95">
        <v>0</v>
      </c>
      <c r="M39" s="75" t="s">
        <v>141</v>
      </c>
    </row>
    <row r="40" spans="1:16" x14ac:dyDescent="0.25">
      <c r="A40" s="50"/>
      <c r="B40" t="s">
        <v>136</v>
      </c>
      <c r="J40" s="95">
        <v>0</v>
      </c>
      <c r="K40" s="41"/>
      <c r="L40" s="95">
        <v>0</v>
      </c>
      <c r="M40" s="75" t="s">
        <v>141</v>
      </c>
    </row>
    <row r="41" spans="1:16" x14ac:dyDescent="0.25">
      <c r="A41" s="50"/>
      <c r="B41" t="s">
        <v>137</v>
      </c>
      <c r="J41" s="95">
        <v>0</v>
      </c>
      <c r="K41" s="41"/>
      <c r="L41" s="95">
        <v>0</v>
      </c>
      <c r="M41" s="75" t="s">
        <v>140</v>
      </c>
    </row>
    <row r="42" spans="1:16" x14ac:dyDescent="0.25">
      <c r="A42" s="50"/>
      <c r="B42" t="s">
        <v>139</v>
      </c>
      <c r="J42" s="95">
        <v>0</v>
      </c>
      <c r="K42" s="41"/>
      <c r="L42" s="95">
        <v>0</v>
      </c>
      <c r="M42" s="75" t="s">
        <v>142</v>
      </c>
    </row>
    <row r="43" spans="1:16" x14ac:dyDescent="0.25">
      <c r="A43" s="50"/>
      <c r="B43" t="s">
        <v>138</v>
      </c>
      <c r="J43" s="95">
        <v>0</v>
      </c>
      <c r="K43" s="41"/>
      <c r="L43" s="95">
        <v>0</v>
      </c>
      <c r="M43" s="75" t="s">
        <v>142</v>
      </c>
    </row>
    <row r="44" spans="1:16" s="8" customFormat="1" ht="21.75" customHeight="1" x14ac:dyDescent="0.25">
      <c r="A44" s="50"/>
      <c r="B44" s="52"/>
      <c r="G44" s="5"/>
      <c r="J44" s="51">
        <f>+SUM(J39:J43)</f>
        <v>0</v>
      </c>
      <c r="K44" s="33"/>
      <c r="L44" s="51">
        <f>+SUM(L39:L43)</f>
        <v>0</v>
      </c>
    </row>
    <row r="45" spans="1:16" x14ac:dyDescent="0.25">
      <c r="A45" s="50"/>
      <c r="J45" s="41"/>
      <c r="K45" s="41"/>
      <c r="L45" s="41"/>
    </row>
    <row r="46" spans="1:16" x14ac:dyDescent="0.25">
      <c r="A46" s="50"/>
      <c r="B46" s="56" t="s">
        <v>144</v>
      </c>
    </row>
    <row r="47" spans="1:16" ht="2.25" customHeight="1" x14ac:dyDescent="0.25">
      <c r="A47" s="50"/>
    </row>
    <row r="48" spans="1:16" x14ac:dyDescent="0.25">
      <c r="A48" s="50"/>
      <c r="B48" s="78" t="s">
        <v>125</v>
      </c>
      <c r="C48" s="78"/>
      <c r="D48" s="78"/>
      <c r="F48" s="80" t="s">
        <v>208</v>
      </c>
      <c r="G48" s="11"/>
      <c r="H48" s="80" t="s">
        <v>219</v>
      </c>
      <c r="I48" s="7"/>
      <c r="J48" s="80" t="s">
        <v>130</v>
      </c>
      <c r="K48" s="7"/>
      <c r="L48" s="80" t="s">
        <v>130</v>
      </c>
      <c r="M48" s="98" t="s">
        <v>233</v>
      </c>
    </row>
    <row r="49" spans="1:16" ht="2.25" customHeight="1" x14ac:dyDescent="0.25">
      <c r="A49" s="50"/>
    </row>
    <row r="50" spans="1:16" x14ac:dyDescent="0.25">
      <c r="A50" s="50"/>
      <c r="F50" s="82" t="s">
        <v>207</v>
      </c>
      <c r="H50" s="82" t="s">
        <v>2</v>
      </c>
      <c r="J50" s="82" t="s">
        <v>2</v>
      </c>
      <c r="L50" s="82" t="s">
        <v>2</v>
      </c>
      <c r="M50" s="97" t="s">
        <v>232</v>
      </c>
    </row>
    <row r="51" spans="1:16" x14ac:dyDescent="0.25">
      <c r="A51" s="50"/>
      <c r="B51" s="71" t="s">
        <v>131</v>
      </c>
      <c r="F51" s="95">
        <v>0</v>
      </c>
      <c r="G51" s="67"/>
      <c r="H51" s="95">
        <v>0</v>
      </c>
      <c r="I51" s="41"/>
      <c r="J51" s="100">
        <f>+F51*H51*M51/100</f>
        <v>0</v>
      </c>
      <c r="K51" s="41"/>
      <c r="L51" s="95">
        <v>0</v>
      </c>
      <c r="M51" s="10">
        <v>100</v>
      </c>
    </row>
    <row r="52" spans="1:16" x14ac:dyDescent="0.25">
      <c r="A52" s="50"/>
      <c r="B52" s="71" t="s">
        <v>132</v>
      </c>
      <c r="F52" s="95">
        <v>0</v>
      </c>
      <c r="G52" s="67"/>
      <c r="H52" s="95">
        <v>0</v>
      </c>
      <c r="I52" s="41"/>
      <c r="J52" s="100">
        <f t="shared" ref="J52:J54" si="0">+F52*H52*M52/100</f>
        <v>0</v>
      </c>
      <c r="K52" s="41"/>
      <c r="L52" s="95">
        <v>0</v>
      </c>
      <c r="M52" s="10">
        <v>100</v>
      </c>
    </row>
    <row r="53" spans="1:16" x14ac:dyDescent="0.25">
      <c r="A53" s="50"/>
      <c r="B53" s="71" t="s">
        <v>133</v>
      </c>
      <c r="F53" s="95">
        <v>0</v>
      </c>
      <c r="G53" s="67"/>
      <c r="H53" s="95">
        <v>0</v>
      </c>
      <c r="I53" s="41"/>
      <c r="J53" s="100">
        <f t="shared" si="0"/>
        <v>0</v>
      </c>
      <c r="K53" s="41"/>
      <c r="L53" s="95">
        <v>0</v>
      </c>
      <c r="M53" s="10">
        <v>100</v>
      </c>
    </row>
    <row r="54" spans="1:16" x14ac:dyDescent="0.25">
      <c r="A54" s="50"/>
      <c r="B54" s="71" t="s">
        <v>42</v>
      </c>
      <c r="F54" s="95">
        <v>0</v>
      </c>
      <c r="G54" s="67"/>
      <c r="H54" s="95">
        <v>0</v>
      </c>
      <c r="I54" s="41"/>
      <c r="J54" s="100">
        <f t="shared" si="0"/>
        <v>0</v>
      </c>
      <c r="K54" s="41"/>
      <c r="L54" s="95">
        <v>0</v>
      </c>
      <c r="M54" s="10">
        <v>100</v>
      </c>
      <c r="N54" s="43" t="s">
        <v>62</v>
      </c>
    </row>
    <row r="55" spans="1:16" s="8" customFormat="1" ht="21.75" customHeight="1" x14ac:dyDescent="0.25">
      <c r="A55" s="50"/>
      <c r="B55" s="52"/>
      <c r="F55" s="63"/>
      <c r="G55" s="39"/>
      <c r="H55" s="63"/>
      <c r="I55" s="63"/>
      <c r="J55" s="51">
        <f>+SUM(J51:J54)</f>
        <v>0</v>
      </c>
      <c r="K55" s="33"/>
      <c r="L55" s="51">
        <f>+SUM(L51:L54)</f>
        <v>0</v>
      </c>
      <c r="M55" s="1"/>
      <c r="N55" s="1"/>
      <c r="O55" s="22">
        <f>+'STAM-oplysninger'!$B$1</f>
        <v>2020</v>
      </c>
      <c r="P55" s="22">
        <f>+'STAM-oplysninger'!$B$2</f>
        <v>2019</v>
      </c>
    </row>
    <row r="56" spans="1:16" x14ac:dyDescent="0.25">
      <c r="A56" s="50"/>
      <c r="M56" s="16" t="s">
        <v>76</v>
      </c>
      <c r="N56" s="16"/>
      <c r="O56" s="91">
        <f>+J44-J55</f>
        <v>0</v>
      </c>
      <c r="P56" s="91">
        <f>+L44-L55</f>
        <v>0</v>
      </c>
    </row>
    <row r="57" spans="1:16" x14ac:dyDescent="0.25">
      <c r="A57" s="50"/>
    </row>
    <row r="58" spans="1:16" x14ac:dyDescent="0.25">
      <c r="A58" s="50">
        <f>+MAX($A$6:A57)+1</f>
        <v>4</v>
      </c>
      <c r="B58" s="1" t="str">
        <f>+Balance!A7</f>
        <v>Obligationer og obligationsbaserede investeringsforeninger</v>
      </c>
      <c r="M58" s="75" t="s">
        <v>145</v>
      </c>
    </row>
    <row r="59" spans="1:16" x14ac:dyDescent="0.25">
      <c r="A59" s="50"/>
    </row>
    <row r="60" spans="1:16" x14ac:dyDescent="0.25">
      <c r="A60" s="50"/>
      <c r="B60" t="s">
        <v>135</v>
      </c>
      <c r="J60" s="77">
        <f>+L65</f>
        <v>0</v>
      </c>
      <c r="K60" s="41"/>
      <c r="L60" s="95">
        <v>0</v>
      </c>
      <c r="M60" s="75" t="s">
        <v>141</v>
      </c>
    </row>
    <row r="61" spans="1:16" x14ac:dyDescent="0.25">
      <c r="A61" s="50"/>
      <c r="B61" t="s">
        <v>136</v>
      </c>
      <c r="J61" s="95">
        <v>0</v>
      </c>
      <c r="K61" s="41"/>
      <c r="L61" s="95">
        <v>0</v>
      </c>
      <c r="M61" s="75" t="s">
        <v>141</v>
      </c>
    </row>
    <row r="62" spans="1:16" x14ac:dyDescent="0.25">
      <c r="A62" s="50"/>
      <c r="B62" t="s">
        <v>137</v>
      </c>
      <c r="J62" s="95">
        <v>0</v>
      </c>
      <c r="K62" s="41"/>
      <c r="L62" s="95">
        <v>0</v>
      </c>
      <c r="M62" s="75" t="s">
        <v>140</v>
      </c>
    </row>
    <row r="63" spans="1:16" x14ac:dyDescent="0.25">
      <c r="A63" s="50"/>
      <c r="B63" t="s">
        <v>139</v>
      </c>
      <c r="J63" s="95">
        <v>0</v>
      </c>
      <c r="K63" s="41"/>
      <c r="L63" s="95">
        <v>0</v>
      </c>
      <c r="M63" s="75" t="s">
        <v>142</v>
      </c>
    </row>
    <row r="64" spans="1:16" x14ac:dyDescent="0.25">
      <c r="A64" s="50"/>
      <c r="B64" t="s">
        <v>138</v>
      </c>
      <c r="J64" s="95">
        <v>0</v>
      </c>
      <c r="K64" s="41"/>
      <c r="L64" s="95">
        <v>0</v>
      </c>
      <c r="M64" s="75" t="s">
        <v>142</v>
      </c>
    </row>
    <row r="65" spans="1:16" s="8" customFormat="1" ht="21.75" customHeight="1" x14ac:dyDescent="0.25">
      <c r="A65" s="50"/>
      <c r="B65" s="52"/>
      <c r="G65" s="5"/>
      <c r="J65" s="51">
        <f>+SUM(J60:J64)</f>
        <v>0</v>
      </c>
      <c r="K65" s="33"/>
      <c r="L65" s="51">
        <f>+SUM(L60:L64)</f>
        <v>0</v>
      </c>
    </row>
    <row r="66" spans="1:16" x14ac:dyDescent="0.25">
      <c r="A66" s="50"/>
      <c r="J66" s="41"/>
      <c r="K66" s="41"/>
      <c r="L66" s="41"/>
    </row>
    <row r="67" spans="1:16" x14ac:dyDescent="0.25">
      <c r="A67" s="50"/>
      <c r="B67" s="56" t="s">
        <v>144</v>
      </c>
      <c r="N67" s="41"/>
    </row>
    <row r="68" spans="1:16" ht="2.25" customHeight="1" x14ac:dyDescent="0.25">
      <c r="A68" s="50"/>
    </row>
    <row r="69" spans="1:16" x14ac:dyDescent="0.25">
      <c r="A69" s="50"/>
      <c r="B69" s="78" t="s">
        <v>125</v>
      </c>
      <c r="C69" s="78"/>
      <c r="D69" s="78"/>
      <c r="F69" s="80" t="s">
        <v>208</v>
      </c>
      <c r="G69" s="11"/>
      <c r="H69" s="80" t="s">
        <v>219</v>
      </c>
      <c r="I69" s="7"/>
      <c r="J69" s="80" t="s">
        <v>130</v>
      </c>
      <c r="K69" s="7"/>
      <c r="L69" s="80" t="s">
        <v>130</v>
      </c>
      <c r="M69" s="98" t="s">
        <v>233</v>
      </c>
    </row>
    <row r="70" spans="1:16" ht="2.25" customHeight="1" x14ac:dyDescent="0.25">
      <c r="A70" s="50"/>
    </row>
    <row r="71" spans="1:16" x14ac:dyDescent="0.25">
      <c r="A71" s="50"/>
      <c r="F71" s="82" t="s">
        <v>207</v>
      </c>
      <c r="G71" s="82"/>
      <c r="H71" s="82" t="s">
        <v>2</v>
      </c>
      <c r="J71" s="82" t="s">
        <v>2</v>
      </c>
      <c r="L71" s="82" t="s">
        <v>2</v>
      </c>
      <c r="M71" s="97" t="s">
        <v>232</v>
      </c>
    </row>
    <row r="72" spans="1:16" x14ac:dyDescent="0.25">
      <c r="A72" s="50"/>
      <c r="B72" s="71" t="s">
        <v>131</v>
      </c>
      <c r="F72" s="95">
        <v>0</v>
      </c>
      <c r="G72" s="67"/>
      <c r="H72" s="95">
        <v>0</v>
      </c>
      <c r="I72" s="41"/>
      <c r="J72" s="100">
        <f t="shared" ref="J72:J75" si="1">+F72*H72*M72/100</f>
        <v>0</v>
      </c>
      <c r="K72" s="41"/>
      <c r="L72" s="95">
        <v>0</v>
      </c>
      <c r="M72" s="10">
        <v>100</v>
      </c>
    </row>
    <row r="73" spans="1:16" x14ac:dyDescent="0.25">
      <c r="A73" s="50"/>
      <c r="B73" s="71" t="s">
        <v>132</v>
      </c>
      <c r="F73" s="95">
        <v>0</v>
      </c>
      <c r="G73" s="67"/>
      <c r="H73" s="95">
        <v>0</v>
      </c>
      <c r="I73" s="41"/>
      <c r="J73" s="100">
        <f t="shared" si="1"/>
        <v>0</v>
      </c>
      <c r="K73" s="41"/>
      <c r="L73" s="95">
        <v>0</v>
      </c>
      <c r="M73" s="10">
        <v>100</v>
      </c>
    </row>
    <row r="74" spans="1:16" x14ac:dyDescent="0.25">
      <c r="A74" s="50"/>
      <c r="B74" s="71" t="s">
        <v>133</v>
      </c>
      <c r="F74" s="95">
        <v>0</v>
      </c>
      <c r="G74" s="67"/>
      <c r="H74" s="95">
        <v>0</v>
      </c>
      <c r="I74" s="41"/>
      <c r="J74" s="100">
        <f t="shared" si="1"/>
        <v>0</v>
      </c>
      <c r="K74" s="41"/>
      <c r="L74" s="95">
        <v>0</v>
      </c>
      <c r="M74" s="10">
        <v>100</v>
      </c>
    </row>
    <row r="75" spans="1:16" x14ac:dyDescent="0.25">
      <c r="A75" s="50"/>
      <c r="B75" s="71" t="s">
        <v>42</v>
      </c>
      <c r="F75" s="95">
        <v>0</v>
      </c>
      <c r="G75" s="67"/>
      <c r="H75" s="95">
        <v>0</v>
      </c>
      <c r="I75" s="41"/>
      <c r="J75" s="100">
        <f t="shared" si="1"/>
        <v>0</v>
      </c>
      <c r="K75" s="41"/>
      <c r="L75" s="95">
        <v>0</v>
      </c>
      <c r="M75" s="10">
        <v>100</v>
      </c>
      <c r="N75" s="43" t="s">
        <v>62</v>
      </c>
    </row>
    <row r="76" spans="1:16" s="8" customFormat="1" ht="21.75" customHeight="1" x14ac:dyDescent="0.25">
      <c r="A76" s="50"/>
      <c r="B76" s="52"/>
      <c r="F76" s="63"/>
      <c r="G76" s="39"/>
      <c r="H76" s="63"/>
      <c r="I76" s="63"/>
      <c r="J76" s="51">
        <f>+SUM(J72:J75)</f>
        <v>0</v>
      </c>
      <c r="K76" s="33"/>
      <c r="L76" s="51">
        <f>+SUM(L72:L75)</f>
        <v>0</v>
      </c>
      <c r="M76" s="1"/>
      <c r="N76" s="1"/>
      <c r="O76" s="22">
        <f>+'STAM-oplysninger'!$B$1</f>
        <v>2020</v>
      </c>
      <c r="P76" s="22">
        <f>+'STAM-oplysninger'!$B$2</f>
        <v>2019</v>
      </c>
    </row>
    <row r="77" spans="1:16" x14ac:dyDescent="0.25">
      <c r="A77" s="50"/>
      <c r="M77" s="16" t="s">
        <v>76</v>
      </c>
      <c r="N77" s="16"/>
      <c r="O77" s="91">
        <f>+J65-J76</f>
        <v>0</v>
      </c>
      <c r="P77" s="91">
        <f>+L65-L76</f>
        <v>0</v>
      </c>
    </row>
    <row r="78" spans="1:16" x14ac:dyDescent="0.25">
      <c r="A78" s="50"/>
    </row>
    <row r="79" spans="1:16" x14ac:dyDescent="0.25">
      <c r="A79" s="50">
        <f>+MAX($A$6:A78)+1</f>
        <v>5</v>
      </c>
      <c r="B79" s="1" t="str">
        <f>+Balance!A8</f>
        <v>Pantebreve</v>
      </c>
      <c r="M79" s="43" t="s">
        <v>262</v>
      </c>
      <c r="N79" s="8"/>
    </row>
    <row r="80" spans="1:16" x14ac:dyDescent="0.25">
      <c r="A80" s="50"/>
    </row>
    <row r="81" spans="1:13" x14ac:dyDescent="0.25">
      <c r="A81" s="50"/>
      <c r="B81" s="81" t="s">
        <v>154</v>
      </c>
      <c r="C81" s="71"/>
      <c r="D81" s="71"/>
    </row>
    <row r="82" spans="1:13" x14ac:dyDescent="0.25">
      <c r="A82" s="50"/>
      <c r="J82" s="41"/>
      <c r="K82" s="41"/>
      <c r="L82" s="41"/>
      <c r="M82" s="75"/>
    </row>
    <row r="83" spans="1:13" x14ac:dyDescent="0.25">
      <c r="A83" s="50"/>
      <c r="B83" s="73" t="s">
        <v>150</v>
      </c>
      <c r="C83" s="1"/>
      <c r="D83" s="1"/>
      <c r="E83" s="1"/>
      <c r="F83" s="1"/>
      <c r="G83" s="4"/>
      <c r="H83" s="1"/>
      <c r="I83" s="1"/>
      <c r="J83" s="93">
        <v>0</v>
      </c>
      <c r="K83" s="94"/>
      <c r="L83" s="93">
        <v>0</v>
      </c>
      <c r="M83" s="75" t="s">
        <v>141</v>
      </c>
    </row>
    <row r="84" spans="1:13" x14ac:dyDescent="0.25">
      <c r="A84" s="50"/>
      <c r="J84" s="41"/>
      <c r="K84" s="41"/>
      <c r="L84" s="41"/>
      <c r="M84" s="75"/>
    </row>
    <row r="85" spans="1:13" x14ac:dyDescent="0.25">
      <c r="A85" s="50"/>
      <c r="B85" t="s">
        <v>156</v>
      </c>
      <c r="J85" s="77">
        <f>+L87</f>
        <v>0</v>
      </c>
      <c r="K85" s="41"/>
      <c r="L85" s="95">
        <v>0</v>
      </c>
      <c r="M85" s="75" t="s">
        <v>140</v>
      </c>
    </row>
    <row r="86" spans="1:13" x14ac:dyDescent="0.25">
      <c r="A86" s="50"/>
      <c r="B86" t="s">
        <v>155</v>
      </c>
      <c r="J86" s="95">
        <v>0</v>
      </c>
      <c r="K86" s="41"/>
      <c r="L86" s="95">
        <v>0</v>
      </c>
      <c r="M86" s="75" t="s">
        <v>140</v>
      </c>
    </row>
    <row r="87" spans="1:13" s="8" customFormat="1" ht="21.75" customHeight="1" x14ac:dyDescent="0.25">
      <c r="A87" s="50"/>
      <c r="B87" s="52" t="s">
        <v>157</v>
      </c>
      <c r="G87" s="5"/>
      <c r="J87" s="51">
        <f>+SUM(J85:J86)</f>
        <v>0</v>
      </c>
      <c r="K87" s="33"/>
      <c r="L87" s="51">
        <f>+SUM(L85:L86)</f>
        <v>0</v>
      </c>
      <c r="M87" s="75" t="s">
        <v>140</v>
      </c>
    </row>
    <row r="88" spans="1:13" x14ac:dyDescent="0.25">
      <c r="A88" s="50"/>
      <c r="J88" s="41"/>
      <c r="K88" s="41"/>
      <c r="L88" s="41"/>
      <c r="M88" s="75"/>
    </row>
    <row r="89" spans="1:13" x14ac:dyDescent="0.25">
      <c r="A89" s="50"/>
      <c r="B89" t="s">
        <v>151</v>
      </c>
      <c r="J89" s="77">
        <f>+L92</f>
        <v>0</v>
      </c>
      <c r="K89" s="41"/>
      <c r="L89" s="95">
        <v>0</v>
      </c>
      <c r="M89" s="75" t="s">
        <v>140</v>
      </c>
    </row>
    <row r="90" spans="1:13" x14ac:dyDescent="0.25">
      <c r="A90" s="50"/>
      <c r="B90" t="s">
        <v>152</v>
      </c>
      <c r="J90" s="95">
        <v>0</v>
      </c>
      <c r="K90" s="41"/>
      <c r="L90" s="95">
        <v>0</v>
      </c>
      <c r="M90" s="75" t="s">
        <v>140</v>
      </c>
    </row>
    <row r="91" spans="1:13" x14ac:dyDescent="0.25">
      <c r="A91" s="50"/>
      <c r="B91" t="s">
        <v>158</v>
      </c>
      <c r="J91" s="95">
        <v>0</v>
      </c>
      <c r="K91" s="41"/>
      <c r="L91" s="95">
        <v>0</v>
      </c>
      <c r="M91" s="75" t="s">
        <v>141</v>
      </c>
    </row>
    <row r="92" spans="1:13" s="8" customFormat="1" ht="21.75" customHeight="1" x14ac:dyDescent="0.25">
      <c r="A92" s="50"/>
      <c r="B92" s="52" t="s">
        <v>153</v>
      </c>
      <c r="G92" s="5"/>
      <c r="J92" s="51">
        <f>+SUM(J89:J91)</f>
        <v>0</v>
      </c>
      <c r="K92" s="33"/>
      <c r="L92" s="51">
        <f>+SUM(L89:L91)</f>
        <v>0</v>
      </c>
      <c r="M92" s="43"/>
    </row>
    <row r="93" spans="1:13" x14ac:dyDescent="0.25">
      <c r="A93" s="50"/>
      <c r="J93" s="41"/>
      <c r="K93" s="41"/>
      <c r="L93" s="41"/>
    </row>
    <row r="94" spans="1:13" ht="15.75" thickBot="1" x14ac:dyDescent="0.3">
      <c r="A94" s="50"/>
      <c r="B94" s="73" t="s">
        <v>174</v>
      </c>
      <c r="J94" s="42">
        <f>+J83+J87+J92</f>
        <v>0</v>
      </c>
      <c r="K94" s="41"/>
      <c r="L94" s="42">
        <f>+L83+L87+L92</f>
        <v>0</v>
      </c>
    </row>
    <row r="95" spans="1:13" x14ac:dyDescent="0.25">
      <c r="A95" s="50"/>
      <c r="J95" s="41"/>
      <c r="K95" s="41"/>
      <c r="L95" s="41"/>
    </row>
    <row r="96" spans="1:13" x14ac:dyDescent="0.25">
      <c r="A96" s="50"/>
      <c r="B96" s="71" t="s">
        <v>159</v>
      </c>
      <c r="C96" s="28"/>
      <c r="D96" s="28"/>
      <c r="E96" s="28"/>
      <c r="F96" s="28"/>
      <c r="G96" s="79"/>
      <c r="H96" s="28"/>
      <c r="I96" s="28"/>
      <c r="J96" s="96"/>
      <c r="K96" s="41"/>
      <c r="L96" s="41"/>
      <c r="M96" s="75" t="s">
        <v>160</v>
      </c>
    </row>
    <row r="97" spans="1:13" x14ac:dyDescent="0.25">
      <c r="A97" s="50"/>
      <c r="J97" s="41"/>
      <c r="K97" s="41"/>
      <c r="L97" s="41"/>
    </row>
    <row r="98" spans="1:13" x14ac:dyDescent="0.25">
      <c r="A98" s="50"/>
      <c r="J98" s="41"/>
      <c r="K98" s="41"/>
      <c r="L98" s="41"/>
    </row>
    <row r="99" spans="1:13" x14ac:dyDescent="0.25">
      <c r="A99" s="50"/>
      <c r="B99" s="81" t="s">
        <v>161</v>
      </c>
      <c r="C99" s="71"/>
      <c r="D99" s="71"/>
      <c r="J99" s="41"/>
      <c r="K99" s="41"/>
      <c r="L99" s="41"/>
    </row>
    <row r="100" spans="1:13" x14ac:dyDescent="0.25">
      <c r="A100" s="50"/>
      <c r="J100" s="41"/>
      <c r="K100" s="41"/>
      <c r="L100" s="41"/>
      <c r="M100" s="75"/>
    </row>
    <row r="101" spans="1:13" x14ac:dyDescent="0.25">
      <c r="A101" s="50"/>
      <c r="B101" s="73" t="s">
        <v>150</v>
      </c>
      <c r="C101" s="1"/>
      <c r="D101" s="1"/>
      <c r="E101" s="1"/>
      <c r="F101" s="1"/>
      <c r="G101" s="4"/>
      <c r="H101" s="1"/>
      <c r="I101" s="1"/>
      <c r="J101" s="93">
        <v>0</v>
      </c>
      <c r="K101" s="94"/>
      <c r="L101" s="93">
        <v>0</v>
      </c>
      <c r="M101" s="75" t="s">
        <v>141</v>
      </c>
    </row>
    <row r="102" spans="1:13" x14ac:dyDescent="0.25">
      <c r="A102" s="50"/>
      <c r="J102" s="41"/>
      <c r="K102" s="41"/>
      <c r="L102" s="41"/>
      <c r="M102" s="75"/>
    </row>
    <row r="103" spans="1:13" x14ac:dyDescent="0.25">
      <c r="A103" s="50"/>
      <c r="B103" t="s">
        <v>156</v>
      </c>
      <c r="J103" s="77">
        <f>+L105</f>
        <v>0</v>
      </c>
      <c r="K103" s="41"/>
      <c r="L103" s="95">
        <v>0</v>
      </c>
      <c r="M103" s="75" t="s">
        <v>140</v>
      </c>
    </row>
    <row r="104" spans="1:13" x14ac:dyDescent="0.25">
      <c r="A104" s="50"/>
      <c r="B104" t="s">
        <v>155</v>
      </c>
      <c r="J104" s="95">
        <v>0</v>
      </c>
      <c r="K104" s="41"/>
      <c r="L104" s="95">
        <v>0</v>
      </c>
      <c r="M104" s="75" t="s">
        <v>140</v>
      </c>
    </row>
    <row r="105" spans="1:13" s="8" customFormat="1" ht="21.75" customHeight="1" x14ac:dyDescent="0.25">
      <c r="A105" s="50"/>
      <c r="B105" s="52" t="s">
        <v>157</v>
      </c>
      <c r="G105" s="5"/>
      <c r="J105" s="51">
        <f>+SUM(J103:J104)</f>
        <v>0</v>
      </c>
      <c r="K105" s="33"/>
      <c r="L105" s="51">
        <f>+SUM(L103:L104)</f>
        <v>0</v>
      </c>
      <c r="M105" s="43" t="s">
        <v>140</v>
      </c>
    </row>
    <row r="106" spans="1:13" x14ac:dyDescent="0.25">
      <c r="A106" s="50"/>
      <c r="J106" s="41"/>
      <c r="K106" s="41"/>
      <c r="L106" s="41"/>
      <c r="M106" s="75"/>
    </row>
    <row r="107" spans="1:13" x14ac:dyDescent="0.25">
      <c r="A107" s="50"/>
      <c r="B107" t="s">
        <v>151</v>
      </c>
      <c r="J107" s="77">
        <f>+L110</f>
        <v>0</v>
      </c>
      <c r="K107" s="41"/>
      <c r="L107" s="95">
        <v>0</v>
      </c>
      <c r="M107" s="75" t="s">
        <v>140</v>
      </c>
    </row>
    <row r="108" spans="1:13" x14ac:dyDescent="0.25">
      <c r="A108" s="50"/>
      <c r="B108" t="s">
        <v>152</v>
      </c>
      <c r="J108" s="95">
        <v>0</v>
      </c>
      <c r="K108" s="41"/>
      <c r="L108" s="95">
        <v>0</v>
      </c>
      <c r="M108" s="75" t="s">
        <v>140</v>
      </c>
    </row>
    <row r="109" spans="1:13" x14ac:dyDescent="0.25">
      <c r="A109" s="50"/>
      <c r="B109" t="s">
        <v>158</v>
      </c>
      <c r="J109" s="95">
        <v>0</v>
      </c>
      <c r="K109" s="41"/>
      <c r="L109" s="95">
        <v>0</v>
      </c>
      <c r="M109" s="75" t="s">
        <v>141</v>
      </c>
    </row>
    <row r="110" spans="1:13" s="8" customFormat="1" ht="21.75" customHeight="1" x14ac:dyDescent="0.25">
      <c r="A110" s="50"/>
      <c r="B110" s="52" t="s">
        <v>153</v>
      </c>
      <c r="G110" s="5"/>
      <c r="J110" s="51">
        <f>+SUM(J107:J109)</f>
        <v>0</v>
      </c>
      <c r="K110" s="33"/>
      <c r="L110" s="51">
        <f>+SUM(L107:L109)</f>
        <v>0</v>
      </c>
      <c r="M110" s="43"/>
    </row>
    <row r="111" spans="1:13" x14ac:dyDescent="0.25">
      <c r="A111" s="50"/>
      <c r="J111" s="41"/>
      <c r="K111" s="41"/>
      <c r="L111" s="41"/>
    </row>
    <row r="112" spans="1:13" ht="15.75" thickBot="1" x14ac:dyDescent="0.3">
      <c r="A112" s="50"/>
      <c r="B112" s="73" t="s">
        <v>174</v>
      </c>
      <c r="J112" s="42">
        <f>+J101+J105+J110</f>
        <v>0</v>
      </c>
      <c r="K112" s="41"/>
      <c r="L112" s="42">
        <f>+L101+L105+L110</f>
        <v>0</v>
      </c>
    </row>
    <row r="113" spans="1:13" x14ac:dyDescent="0.25">
      <c r="A113" s="50"/>
      <c r="J113" s="41"/>
      <c r="K113" s="41"/>
      <c r="L113" s="41"/>
    </row>
    <row r="114" spans="1:13" x14ac:dyDescent="0.25">
      <c r="A114" s="50"/>
      <c r="B114" s="71" t="s">
        <v>159</v>
      </c>
      <c r="C114" s="28"/>
      <c r="D114" s="28"/>
      <c r="E114" s="28"/>
      <c r="F114" s="28"/>
      <c r="G114" s="79"/>
      <c r="H114" s="28"/>
      <c r="I114" s="28"/>
      <c r="J114" s="96"/>
      <c r="K114" s="41"/>
      <c r="L114" s="41"/>
      <c r="M114" s="75" t="s">
        <v>160</v>
      </c>
    </row>
    <row r="115" spans="1:13" x14ac:dyDescent="0.25">
      <c r="A115" s="50"/>
      <c r="J115" s="41"/>
      <c r="K115" s="41"/>
      <c r="L115" s="41"/>
    </row>
    <row r="116" spans="1:13" x14ac:dyDescent="0.25">
      <c r="A116" s="50"/>
      <c r="B116" s="81" t="s">
        <v>42</v>
      </c>
      <c r="J116" s="41"/>
      <c r="K116" s="41"/>
      <c r="L116" s="41"/>
      <c r="M116" s="43" t="s">
        <v>62</v>
      </c>
    </row>
    <row r="117" spans="1:13" ht="15.75" thickBot="1" x14ac:dyDescent="0.3">
      <c r="A117" s="50"/>
      <c r="B117" s="1" t="s">
        <v>162</v>
      </c>
      <c r="J117" s="42">
        <f>+J112+J94</f>
        <v>0</v>
      </c>
      <c r="K117" s="94"/>
      <c r="L117" s="42">
        <f>+L112+L94</f>
        <v>0</v>
      </c>
    </row>
    <row r="118" spans="1:13" x14ac:dyDescent="0.25">
      <c r="A118" s="50"/>
    </row>
    <row r="119" spans="1:13" x14ac:dyDescent="0.25">
      <c r="A119" s="50"/>
    </row>
    <row r="120" spans="1:13" x14ac:dyDescent="0.25">
      <c r="A120" s="50">
        <f>+MAX($A$6:A119)+1</f>
        <v>6</v>
      </c>
      <c r="B120" s="1" t="str">
        <f>+Balance!A9</f>
        <v>Kapitalandele i tilknyttede og associerede selskaber</v>
      </c>
    </row>
    <row r="121" spans="1:13" x14ac:dyDescent="0.25">
      <c r="A121" s="50"/>
      <c r="J121" s="41"/>
      <c r="K121" s="41"/>
      <c r="L121" s="41"/>
    </row>
    <row r="122" spans="1:13" x14ac:dyDescent="0.25">
      <c r="A122" s="50"/>
      <c r="B122" t="s">
        <v>163</v>
      </c>
      <c r="J122" s="41">
        <f>+L125</f>
        <v>0</v>
      </c>
      <c r="K122" s="41"/>
      <c r="L122" s="95">
        <v>0</v>
      </c>
    </row>
    <row r="123" spans="1:13" x14ac:dyDescent="0.25">
      <c r="A123" s="50"/>
      <c r="B123" t="s">
        <v>164</v>
      </c>
      <c r="J123" s="95">
        <v>0</v>
      </c>
      <c r="K123" s="41"/>
      <c r="L123" s="95">
        <v>0</v>
      </c>
      <c r="M123" s="75" t="s">
        <v>141</v>
      </c>
    </row>
    <row r="124" spans="1:13" x14ac:dyDescent="0.25">
      <c r="A124" s="50"/>
      <c r="B124" t="s">
        <v>165</v>
      </c>
      <c r="J124" s="95">
        <v>0</v>
      </c>
      <c r="K124" s="41"/>
      <c r="L124" s="95">
        <v>0</v>
      </c>
      <c r="M124" s="75" t="s">
        <v>140</v>
      </c>
    </row>
    <row r="125" spans="1:13" s="8" customFormat="1" ht="21.75" customHeight="1" x14ac:dyDescent="0.25">
      <c r="A125" s="50"/>
      <c r="B125" s="52" t="s">
        <v>166</v>
      </c>
      <c r="G125" s="5"/>
      <c r="J125" s="51">
        <f>+SUM(J122:J124)</f>
        <v>0</v>
      </c>
      <c r="K125" s="33"/>
      <c r="L125" s="51">
        <f>+SUM(L122:L124)</f>
        <v>0</v>
      </c>
      <c r="M125" s="43"/>
    </row>
    <row r="126" spans="1:13" x14ac:dyDescent="0.25">
      <c r="A126" s="50"/>
      <c r="J126" s="41"/>
      <c r="K126" s="41"/>
      <c r="L126" s="41"/>
    </row>
    <row r="127" spans="1:13" x14ac:dyDescent="0.25">
      <c r="A127" s="50"/>
      <c r="B127" t="s">
        <v>167</v>
      </c>
      <c r="J127" s="77">
        <f>+L131</f>
        <v>0</v>
      </c>
      <c r="K127" s="41"/>
      <c r="L127" s="95">
        <v>0</v>
      </c>
    </row>
    <row r="128" spans="1:13" x14ac:dyDescent="0.25">
      <c r="A128" s="50"/>
      <c r="B128" t="s">
        <v>168</v>
      </c>
      <c r="J128" s="95">
        <v>0</v>
      </c>
      <c r="K128" s="41"/>
      <c r="L128" s="95">
        <v>0</v>
      </c>
    </row>
    <row r="129" spans="1:15" x14ac:dyDescent="0.25">
      <c r="A129" s="50"/>
      <c r="B129" t="s">
        <v>169</v>
      </c>
      <c r="J129" s="95">
        <v>0</v>
      </c>
      <c r="K129" s="41"/>
      <c r="L129" s="95">
        <v>0</v>
      </c>
      <c r="M129" s="75" t="s">
        <v>140</v>
      </c>
    </row>
    <row r="130" spans="1:15" x14ac:dyDescent="0.25">
      <c r="A130" s="50"/>
      <c r="B130" t="s">
        <v>182</v>
      </c>
      <c r="J130" s="95">
        <v>0</v>
      </c>
      <c r="K130" s="41"/>
      <c r="L130" s="95">
        <v>0</v>
      </c>
    </row>
    <row r="131" spans="1:15" s="8" customFormat="1" ht="21.75" customHeight="1" x14ac:dyDescent="0.25">
      <c r="A131" s="50"/>
      <c r="B131" s="52" t="s">
        <v>175</v>
      </c>
      <c r="G131" s="5"/>
      <c r="J131" s="51">
        <f>+SUM(J127:J130)</f>
        <v>0</v>
      </c>
      <c r="K131" s="33"/>
      <c r="L131" s="51">
        <f>+SUM(L127:L130)</f>
        <v>0</v>
      </c>
      <c r="M131" s="43"/>
    </row>
    <row r="132" spans="1:15" x14ac:dyDescent="0.25">
      <c r="A132" s="50"/>
      <c r="J132" s="41"/>
      <c r="K132" s="41"/>
      <c r="L132" s="41"/>
    </row>
    <row r="133" spans="1:15" ht="15.75" thickBot="1" x14ac:dyDescent="0.3">
      <c r="A133" s="50"/>
      <c r="B133" s="1" t="s">
        <v>174</v>
      </c>
      <c r="J133" s="42">
        <f>+J131+J125</f>
        <v>0</v>
      </c>
      <c r="K133" s="41"/>
      <c r="L133" s="42">
        <f>+L131+L125</f>
        <v>0</v>
      </c>
    </row>
    <row r="134" spans="1:15" x14ac:dyDescent="0.25">
      <c r="A134" s="50"/>
      <c r="B134" s="1"/>
      <c r="J134" s="41"/>
    </row>
    <row r="135" spans="1:15" x14ac:dyDescent="0.25">
      <c r="A135" s="50"/>
      <c r="B135" s="56" t="s">
        <v>144</v>
      </c>
    </row>
    <row r="136" spans="1:15" ht="2.25" customHeight="1" x14ac:dyDescent="0.25">
      <c r="A136" s="50"/>
    </row>
    <row r="137" spans="1:15" x14ac:dyDescent="0.25">
      <c r="A137" s="50"/>
      <c r="B137" s="78" t="s">
        <v>170</v>
      </c>
      <c r="C137" s="78"/>
      <c r="D137" s="78"/>
      <c r="F137" s="80" t="s">
        <v>172</v>
      </c>
      <c r="G137" s="11"/>
      <c r="H137" s="80" t="s">
        <v>129</v>
      </c>
      <c r="I137" s="7"/>
      <c r="J137" s="80" t="s">
        <v>171</v>
      </c>
      <c r="K137" s="7"/>
      <c r="L137" s="80" t="s">
        <v>171</v>
      </c>
    </row>
    <row r="138" spans="1:15" s="85" customFormat="1" x14ac:dyDescent="0.25">
      <c r="A138" s="83"/>
      <c r="B138" s="84"/>
      <c r="C138" s="84"/>
      <c r="D138" s="84"/>
      <c r="F138" s="86" t="s">
        <v>173</v>
      </c>
      <c r="G138" s="87"/>
      <c r="H138" s="86" t="s">
        <v>2</v>
      </c>
      <c r="I138" s="88"/>
      <c r="J138" s="86" t="s">
        <v>2</v>
      </c>
      <c r="K138" s="88"/>
      <c r="L138" s="86" t="s">
        <v>2</v>
      </c>
    </row>
    <row r="139" spans="1:15" x14ac:dyDescent="0.25">
      <c r="A139" s="50"/>
    </row>
    <row r="140" spans="1:15" x14ac:dyDescent="0.25">
      <c r="A140" s="50"/>
      <c r="B140" s="71" t="s">
        <v>131</v>
      </c>
      <c r="F140" s="99">
        <v>0</v>
      </c>
      <c r="H140" s="95">
        <v>0</v>
      </c>
      <c r="I140" s="41"/>
      <c r="J140" s="95">
        <v>0</v>
      </c>
      <c r="K140" s="41"/>
      <c r="L140" s="95">
        <v>0</v>
      </c>
    </row>
    <row r="141" spans="1:15" x14ac:dyDescent="0.25">
      <c r="A141" s="50"/>
      <c r="B141" s="71" t="s">
        <v>42</v>
      </c>
      <c r="F141" s="99">
        <v>0</v>
      </c>
      <c r="H141" s="95">
        <v>0</v>
      </c>
      <c r="I141" s="41"/>
      <c r="J141" s="95">
        <v>0</v>
      </c>
      <c r="K141" s="41"/>
      <c r="L141" s="95">
        <v>0</v>
      </c>
      <c r="M141" s="43" t="s">
        <v>62</v>
      </c>
    </row>
    <row r="142" spans="1:15" x14ac:dyDescent="0.25">
      <c r="A142" s="50"/>
    </row>
    <row r="143" spans="1:15" x14ac:dyDescent="0.25">
      <c r="A143" s="50"/>
    </row>
    <row r="144" spans="1:15" x14ac:dyDescent="0.25">
      <c r="A144" s="50">
        <f>+MAX($A$6:A143)+1</f>
        <v>7</v>
      </c>
      <c r="B144" s="1" t="s">
        <v>18</v>
      </c>
      <c r="N144" s="6"/>
      <c r="O144" s="8"/>
    </row>
    <row r="145" spans="1:13" x14ac:dyDescent="0.25">
      <c r="A145" s="50"/>
    </row>
    <row r="146" spans="1:13" x14ac:dyDescent="0.25">
      <c r="A146" s="50"/>
      <c r="B146" s="81" t="s">
        <v>176</v>
      </c>
      <c r="C146" s="71"/>
      <c r="D146" s="71"/>
      <c r="J146" s="41"/>
      <c r="K146" s="41"/>
      <c r="L146" s="41"/>
      <c r="M146" s="43" t="s">
        <v>261</v>
      </c>
    </row>
    <row r="147" spans="1:13" ht="2.25" customHeight="1" x14ac:dyDescent="0.25">
      <c r="A147" s="50"/>
      <c r="J147" s="41"/>
      <c r="K147" s="41"/>
      <c r="L147" s="41"/>
    </row>
    <row r="148" spans="1:13" x14ac:dyDescent="0.25">
      <c r="A148" s="50"/>
      <c r="B148" t="s">
        <v>163</v>
      </c>
      <c r="J148" s="41">
        <f>+L151</f>
        <v>0</v>
      </c>
      <c r="K148" s="41"/>
      <c r="L148" s="95">
        <v>0</v>
      </c>
      <c r="M148" s="75" t="s">
        <v>141</v>
      </c>
    </row>
    <row r="149" spans="1:13" x14ac:dyDescent="0.25">
      <c r="A149" s="50"/>
      <c r="B149" t="s">
        <v>164</v>
      </c>
      <c r="J149" s="95">
        <v>0</v>
      </c>
      <c r="K149" s="41"/>
      <c r="L149" s="95">
        <v>0</v>
      </c>
      <c r="M149" s="75" t="s">
        <v>141</v>
      </c>
    </row>
    <row r="150" spans="1:13" x14ac:dyDescent="0.25">
      <c r="A150" s="50"/>
      <c r="B150" t="s">
        <v>165</v>
      </c>
      <c r="J150" s="95">
        <v>0</v>
      </c>
      <c r="K150" s="41"/>
      <c r="L150" s="95">
        <v>0</v>
      </c>
      <c r="M150" s="75" t="s">
        <v>140</v>
      </c>
    </row>
    <row r="151" spans="1:13" s="8" customFormat="1" ht="21.75" customHeight="1" x14ac:dyDescent="0.25">
      <c r="A151" s="50"/>
      <c r="B151" s="52" t="s">
        <v>166</v>
      </c>
      <c r="G151" s="5"/>
      <c r="J151" s="51">
        <f>+SUM(J148:J150)</f>
        <v>0</v>
      </c>
      <c r="K151" s="33"/>
      <c r="L151" s="51">
        <f>+SUM(L148:L150)</f>
        <v>0</v>
      </c>
      <c r="M151" s="75" t="s">
        <v>141</v>
      </c>
    </row>
    <row r="152" spans="1:13" x14ac:dyDescent="0.25">
      <c r="A152" s="50"/>
      <c r="J152" s="41"/>
      <c r="K152" s="41"/>
      <c r="L152" s="41"/>
    </row>
    <row r="153" spans="1:13" x14ac:dyDescent="0.25">
      <c r="A153" s="50"/>
      <c r="B153" t="s">
        <v>187</v>
      </c>
      <c r="J153" s="77">
        <f>+L156</f>
        <v>0</v>
      </c>
      <c r="K153" s="41"/>
      <c r="L153" s="95">
        <v>0</v>
      </c>
      <c r="M153" s="75" t="s">
        <v>141</v>
      </c>
    </row>
    <row r="154" spans="1:13" x14ac:dyDescent="0.25">
      <c r="A154" s="50"/>
      <c r="B154" t="s">
        <v>184</v>
      </c>
      <c r="J154" s="95">
        <v>0</v>
      </c>
      <c r="K154" s="41"/>
      <c r="L154" s="95">
        <v>0</v>
      </c>
      <c r="M154" s="75" t="s">
        <v>141</v>
      </c>
    </row>
    <row r="155" spans="1:13" x14ac:dyDescent="0.25">
      <c r="A155" s="50"/>
      <c r="B155" t="s">
        <v>185</v>
      </c>
      <c r="J155" s="95">
        <v>0</v>
      </c>
      <c r="K155" s="41"/>
      <c r="L155" s="95">
        <v>0</v>
      </c>
      <c r="M155" s="75" t="s">
        <v>140</v>
      </c>
    </row>
    <row r="156" spans="1:13" s="8" customFormat="1" ht="21.75" customHeight="1" x14ac:dyDescent="0.25">
      <c r="A156" s="50"/>
      <c r="B156" s="52" t="s">
        <v>186</v>
      </c>
      <c r="G156" s="5"/>
      <c r="J156" s="51">
        <f>+SUM(J153:J155)</f>
        <v>0</v>
      </c>
      <c r="K156" s="33"/>
      <c r="L156" s="51">
        <f>+SUM(L153:L155)</f>
        <v>0</v>
      </c>
      <c r="M156" s="75" t="s">
        <v>141</v>
      </c>
    </row>
    <row r="157" spans="1:13" x14ac:dyDescent="0.25">
      <c r="A157" s="50"/>
      <c r="J157" s="41"/>
      <c r="K157" s="41"/>
      <c r="L157" s="41"/>
    </row>
    <row r="158" spans="1:13" x14ac:dyDescent="0.25">
      <c r="A158" s="50"/>
      <c r="B158" t="s">
        <v>180</v>
      </c>
      <c r="J158" s="77">
        <f>+L161</f>
        <v>0</v>
      </c>
      <c r="K158" s="41"/>
      <c r="L158" s="95">
        <v>0</v>
      </c>
      <c r="M158" s="75" t="s">
        <v>140</v>
      </c>
    </row>
    <row r="159" spans="1:13" x14ac:dyDescent="0.25">
      <c r="A159" s="50"/>
      <c r="B159" t="s">
        <v>253</v>
      </c>
      <c r="J159" s="95">
        <v>0</v>
      </c>
      <c r="K159" s="41"/>
      <c r="L159" s="95">
        <v>0</v>
      </c>
      <c r="M159" s="75" t="s">
        <v>140</v>
      </c>
    </row>
    <row r="160" spans="1:13" x14ac:dyDescent="0.25">
      <c r="A160" s="50"/>
      <c r="B160" t="s">
        <v>181</v>
      </c>
      <c r="J160" s="95">
        <v>0</v>
      </c>
      <c r="K160" s="41"/>
      <c r="L160" s="95">
        <v>0</v>
      </c>
      <c r="M160" s="75" t="s">
        <v>141</v>
      </c>
    </row>
    <row r="161" spans="1:13" s="8" customFormat="1" ht="21.75" customHeight="1" x14ac:dyDescent="0.25">
      <c r="A161" s="50"/>
      <c r="B161" s="52" t="s">
        <v>183</v>
      </c>
      <c r="G161" s="5"/>
      <c r="J161" s="51">
        <f>+SUM(J158:J160)</f>
        <v>0</v>
      </c>
      <c r="K161" s="33"/>
      <c r="L161" s="51">
        <f>+SUM(L158:L160)</f>
        <v>0</v>
      </c>
      <c r="M161" s="75" t="s">
        <v>140</v>
      </c>
    </row>
    <row r="162" spans="1:13" x14ac:dyDescent="0.25">
      <c r="A162" s="50"/>
      <c r="J162" s="41"/>
      <c r="K162" s="41"/>
      <c r="L162" s="41"/>
    </row>
    <row r="163" spans="1:13" ht="15.75" thickBot="1" x14ac:dyDescent="0.3">
      <c r="A163" s="50"/>
      <c r="B163" s="1" t="s">
        <v>174</v>
      </c>
      <c r="J163" s="42">
        <f>+J151+J156+J161</f>
        <v>0</v>
      </c>
      <c r="K163" s="41"/>
      <c r="L163" s="42">
        <f>+L151+L156+L161</f>
        <v>0</v>
      </c>
      <c r="M163" s="75" t="s">
        <v>141</v>
      </c>
    </row>
    <row r="164" spans="1:13" ht="7.5" customHeight="1" x14ac:dyDescent="0.25">
      <c r="A164" s="50"/>
      <c r="M164" s="75"/>
    </row>
    <row r="165" spans="1:13" x14ac:dyDescent="0.25">
      <c r="A165" s="50"/>
      <c r="B165" s="71" t="s">
        <v>178</v>
      </c>
      <c r="C165" s="28"/>
      <c r="D165" s="28"/>
      <c r="E165" s="28"/>
      <c r="F165" s="28"/>
      <c r="G165" s="79"/>
      <c r="H165" s="28"/>
      <c r="I165" s="28"/>
      <c r="J165" s="28"/>
      <c r="K165" s="28"/>
      <c r="L165" s="28"/>
      <c r="M165" s="75" t="s">
        <v>177</v>
      </c>
    </row>
    <row r="166" spans="1:13" x14ac:dyDescent="0.25">
      <c r="A166" s="50"/>
      <c r="B166" s="71" t="s">
        <v>275</v>
      </c>
      <c r="C166" s="28"/>
      <c r="D166" s="28"/>
      <c r="E166" s="28"/>
      <c r="F166" s="28"/>
      <c r="G166" s="79"/>
      <c r="H166" s="28"/>
      <c r="I166" s="28"/>
      <c r="J166" s="28"/>
      <c r="K166" s="28"/>
      <c r="L166" s="28"/>
      <c r="M166" s="75"/>
    </row>
    <row r="167" spans="1:13" x14ac:dyDescent="0.25">
      <c r="A167" s="50"/>
    </row>
    <row r="168" spans="1:13" x14ac:dyDescent="0.25">
      <c r="A168" s="50"/>
      <c r="B168" s="81" t="s">
        <v>176</v>
      </c>
      <c r="C168" s="71"/>
      <c r="D168" s="71"/>
      <c r="M168" s="43" t="s">
        <v>261</v>
      </c>
    </row>
    <row r="169" spans="1:13" ht="2.25" customHeight="1" x14ac:dyDescent="0.25">
      <c r="A169" s="50"/>
    </row>
    <row r="170" spans="1:13" x14ac:dyDescent="0.25">
      <c r="A170" s="50"/>
      <c r="B170" t="s">
        <v>163</v>
      </c>
      <c r="J170" s="41">
        <f>+L173</f>
        <v>0</v>
      </c>
      <c r="K170" s="41"/>
      <c r="L170" s="95">
        <v>0</v>
      </c>
      <c r="M170" s="75" t="s">
        <v>141</v>
      </c>
    </row>
    <row r="171" spans="1:13" x14ac:dyDescent="0.25">
      <c r="A171" s="50"/>
      <c r="B171" t="s">
        <v>164</v>
      </c>
      <c r="J171" s="95">
        <v>0</v>
      </c>
      <c r="K171" s="41"/>
      <c r="L171" s="95">
        <v>0</v>
      </c>
      <c r="M171" s="75" t="s">
        <v>141</v>
      </c>
    </row>
    <row r="172" spans="1:13" x14ac:dyDescent="0.25">
      <c r="A172" s="50"/>
      <c r="B172" t="s">
        <v>165</v>
      </c>
      <c r="J172" s="95">
        <v>0</v>
      </c>
      <c r="K172" s="41"/>
      <c r="L172" s="95">
        <v>0</v>
      </c>
      <c r="M172" s="75" t="s">
        <v>140</v>
      </c>
    </row>
    <row r="173" spans="1:13" x14ac:dyDescent="0.25">
      <c r="A173" s="50"/>
      <c r="B173" s="52" t="s">
        <v>166</v>
      </c>
      <c r="C173" s="8"/>
      <c r="D173" s="8"/>
      <c r="E173" s="8"/>
      <c r="F173" s="8"/>
      <c r="G173" s="5"/>
      <c r="H173" s="8"/>
      <c r="I173" s="8"/>
      <c r="J173" s="51">
        <f>+SUM(J170:J172)</f>
        <v>0</v>
      </c>
      <c r="K173" s="33"/>
      <c r="L173" s="51">
        <f>+SUM(L170:L172)</f>
        <v>0</v>
      </c>
      <c r="M173" s="75" t="s">
        <v>141</v>
      </c>
    </row>
    <row r="174" spans="1:13" x14ac:dyDescent="0.25">
      <c r="A174" s="50"/>
      <c r="J174" s="41"/>
      <c r="K174" s="41"/>
      <c r="L174" s="41"/>
    </row>
    <row r="175" spans="1:13" x14ac:dyDescent="0.25">
      <c r="A175" s="50"/>
      <c r="B175" t="s">
        <v>187</v>
      </c>
      <c r="J175" s="77">
        <f>+L178</f>
        <v>0</v>
      </c>
      <c r="K175" s="41"/>
      <c r="L175" s="95">
        <v>0</v>
      </c>
      <c r="M175" s="75" t="s">
        <v>141</v>
      </c>
    </row>
    <row r="176" spans="1:13" x14ac:dyDescent="0.25">
      <c r="A176" s="50"/>
      <c r="B176" t="s">
        <v>184</v>
      </c>
      <c r="J176" s="95">
        <v>0</v>
      </c>
      <c r="K176" s="41"/>
      <c r="L176" s="95">
        <v>0</v>
      </c>
      <c r="M176" s="75" t="s">
        <v>141</v>
      </c>
    </row>
    <row r="177" spans="1:13" x14ac:dyDescent="0.25">
      <c r="A177" s="50"/>
      <c r="B177" t="s">
        <v>185</v>
      </c>
      <c r="J177" s="95">
        <v>0</v>
      </c>
      <c r="K177" s="41"/>
      <c r="L177" s="95">
        <v>0</v>
      </c>
      <c r="M177" s="75" t="s">
        <v>140</v>
      </c>
    </row>
    <row r="178" spans="1:13" x14ac:dyDescent="0.25">
      <c r="A178" s="50"/>
      <c r="B178" s="52" t="s">
        <v>186</v>
      </c>
      <c r="C178" s="8"/>
      <c r="D178" s="8"/>
      <c r="E178" s="8"/>
      <c r="F178" s="8"/>
      <c r="G178" s="5"/>
      <c r="H178" s="8"/>
      <c r="I178" s="8"/>
      <c r="J178" s="51">
        <f>+SUM(J175:J177)</f>
        <v>0</v>
      </c>
      <c r="K178" s="33"/>
      <c r="L178" s="51">
        <f>+SUM(L175:L177)</f>
        <v>0</v>
      </c>
      <c r="M178" s="75" t="s">
        <v>141</v>
      </c>
    </row>
    <row r="179" spans="1:13" x14ac:dyDescent="0.25">
      <c r="A179" s="50"/>
      <c r="J179" s="41"/>
      <c r="K179" s="41"/>
      <c r="L179" s="41"/>
    </row>
    <row r="180" spans="1:13" x14ac:dyDescent="0.25">
      <c r="A180" s="50"/>
      <c r="B180" t="s">
        <v>180</v>
      </c>
      <c r="J180" s="77">
        <f>+L183</f>
        <v>0</v>
      </c>
      <c r="K180" s="41"/>
      <c r="L180" s="95">
        <v>0</v>
      </c>
      <c r="M180" s="75" t="s">
        <v>140</v>
      </c>
    </row>
    <row r="181" spans="1:13" x14ac:dyDescent="0.25">
      <c r="A181" s="50"/>
      <c r="B181" t="s">
        <v>253</v>
      </c>
      <c r="J181" s="95">
        <v>0</v>
      </c>
      <c r="K181" s="41"/>
      <c r="L181" s="95">
        <v>0</v>
      </c>
      <c r="M181" s="75" t="s">
        <v>140</v>
      </c>
    </row>
    <row r="182" spans="1:13" x14ac:dyDescent="0.25">
      <c r="A182" s="50"/>
      <c r="B182" t="s">
        <v>181</v>
      </c>
      <c r="J182" s="95">
        <v>0</v>
      </c>
      <c r="K182" s="41"/>
      <c r="L182" s="95">
        <v>0</v>
      </c>
      <c r="M182" s="75" t="s">
        <v>141</v>
      </c>
    </row>
    <row r="183" spans="1:13" x14ac:dyDescent="0.25">
      <c r="A183" s="50"/>
      <c r="B183" s="52" t="s">
        <v>183</v>
      </c>
      <c r="C183" s="8"/>
      <c r="D183" s="8"/>
      <c r="E183" s="8"/>
      <c r="F183" s="8"/>
      <c r="G183" s="5"/>
      <c r="H183" s="8"/>
      <c r="I183" s="8"/>
      <c r="J183" s="51">
        <f>+SUM(J180:J182)</f>
        <v>0</v>
      </c>
      <c r="K183" s="33"/>
      <c r="L183" s="51">
        <f>+SUM(L180:L182)</f>
        <v>0</v>
      </c>
      <c r="M183" s="75" t="s">
        <v>140</v>
      </c>
    </row>
    <row r="184" spans="1:13" x14ac:dyDescent="0.25">
      <c r="A184" s="50"/>
      <c r="J184" s="41"/>
      <c r="K184" s="41"/>
      <c r="L184" s="41"/>
    </row>
    <row r="185" spans="1:13" ht="15.75" thickBot="1" x14ac:dyDescent="0.3">
      <c r="A185" s="50"/>
      <c r="B185" s="1" t="s">
        <v>174</v>
      </c>
      <c r="J185" s="42">
        <f>+J173+J178+J183</f>
        <v>0</v>
      </c>
      <c r="K185" s="41"/>
      <c r="L185" s="42">
        <f>+L173+L178+L183</f>
        <v>0</v>
      </c>
      <c r="M185" s="75" t="s">
        <v>141</v>
      </c>
    </row>
    <row r="186" spans="1:13" ht="7.5" customHeight="1" x14ac:dyDescent="0.25">
      <c r="A186" s="50"/>
      <c r="M186" s="75"/>
    </row>
    <row r="187" spans="1:13" x14ac:dyDescent="0.25">
      <c r="A187" s="50"/>
      <c r="B187" s="71" t="s">
        <v>178</v>
      </c>
      <c r="C187" s="28"/>
      <c r="D187" s="28"/>
      <c r="E187" s="28"/>
      <c r="F187" s="28"/>
      <c r="G187" s="79"/>
      <c r="H187" s="28"/>
      <c r="I187" s="28"/>
      <c r="J187" s="28"/>
      <c r="K187" s="28"/>
      <c r="L187" s="28"/>
      <c r="M187" s="75" t="s">
        <v>177</v>
      </c>
    </row>
    <row r="188" spans="1:13" x14ac:dyDescent="0.25">
      <c r="A188" s="50"/>
      <c r="B188" s="71" t="s">
        <v>275</v>
      </c>
      <c r="C188" s="28"/>
      <c r="D188" s="28"/>
      <c r="E188" s="28"/>
      <c r="F188" s="28"/>
      <c r="G188" s="79"/>
      <c r="H188" s="28"/>
      <c r="I188" s="28"/>
      <c r="J188" s="28"/>
      <c r="K188" s="28"/>
      <c r="L188" s="28"/>
      <c r="M188" s="75"/>
    </row>
    <row r="189" spans="1:13" x14ac:dyDescent="0.25">
      <c r="A189" s="50"/>
      <c r="M189" s="75"/>
    </row>
    <row r="190" spans="1:13" x14ac:dyDescent="0.25">
      <c r="A190" s="50"/>
      <c r="B190" s="81" t="s">
        <v>42</v>
      </c>
      <c r="M190" s="43" t="s">
        <v>62</v>
      </c>
    </row>
    <row r="191" spans="1:13" ht="15.75" thickBot="1" x14ac:dyDescent="0.3">
      <c r="A191" s="50"/>
      <c r="B191" s="1" t="s">
        <v>179</v>
      </c>
      <c r="J191" s="42">
        <f>+J185+J163</f>
        <v>0</v>
      </c>
      <c r="K191" s="94"/>
      <c r="L191" s="42">
        <f>+L185+L163</f>
        <v>0</v>
      </c>
    </row>
    <row r="192" spans="1:13" x14ac:dyDescent="0.25">
      <c r="A192" s="50"/>
    </row>
    <row r="193" spans="1:13" x14ac:dyDescent="0.25">
      <c r="A193" s="50"/>
      <c r="M193" s="75" t="s">
        <v>107</v>
      </c>
    </row>
    <row r="194" spans="1:13" x14ac:dyDescent="0.25">
      <c r="A194" s="50">
        <f>+MAX($A$6:A193)+1</f>
        <v>8</v>
      </c>
      <c r="B194" s="1" t="s">
        <v>106</v>
      </c>
      <c r="M194" s="75" t="s">
        <v>126</v>
      </c>
    </row>
    <row r="195" spans="1:13" x14ac:dyDescent="0.25">
      <c r="A195" s="50"/>
      <c r="M195" s="75" t="s">
        <v>127</v>
      </c>
    </row>
    <row r="196" spans="1:13" x14ac:dyDescent="0.25">
      <c r="A196" s="50"/>
      <c r="B196" t="s">
        <v>110</v>
      </c>
      <c r="J196" s="41">
        <f>+L206</f>
        <v>0</v>
      </c>
      <c r="K196" s="41"/>
      <c r="L196" s="95">
        <v>0</v>
      </c>
      <c r="M196" s="75"/>
    </row>
    <row r="197" spans="1:13" x14ac:dyDescent="0.25">
      <c r="A197" s="50"/>
      <c r="B197" t="s">
        <v>111</v>
      </c>
      <c r="J197" s="41">
        <f>+Resultatopgørelse!C62</f>
        <v>0</v>
      </c>
      <c r="K197" s="41"/>
      <c r="L197" s="41">
        <f>+Resultatopgørelse!E62</f>
        <v>0</v>
      </c>
      <c r="M197" s="43" t="s">
        <v>273</v>
      </c>
    </row>
    <row r="198" spans="1:13" x14ac:dyDescent="0.25">
      <c r="A198" s="50"/>
      <c r="B198" t="s">
        <v>220</v>
      </c>
      <c r="J198" s="95">
        <v>0</v>
      </c>
      <c r="K198" s="41"/>
      <c r="L198" s="95">
        <v>0</v>
      </c>
      <c r="M198" s="75" t="s">
        <v>237</v>
      </c>
    </row>
    <row r="199" spans="1:13" x14ac:dyDescent="0.25">
      <c r="A199" s="50"/>
      <c r="B199" t="s">
        <v>112</v>
      </c>
      <c r="J199" s="95">
        <v>0</v>
      </c>
      <c r="K199" s="41"/>
      <c r="L199" s="95">
        <v>0</v>
      </c>
      <c r="M199" s="75" t="s">
        <v>237</v>
      </c>
    </row>
    <row r="200" spans="1:13" x14ac:dyDescent="0.25">
      <c r="A200" s="50"/>
      <c r="B200" t="s">
        <v>121</v>
      </c>
      <c r="J200" s="95">
        <v>0</v>
      </c>
      <c r="K200" s="41"/>
      <c r="L200" s="95">
        <v>0</v>
      </c>
      <c r="M200" s="75" t="s">
        <v>236</v>
      </c>
    </row>
    <row r="201" spans="1:13" x14ac:dyDescent="0.25">
      <c r="A201" s="50"/>
      <c r="B201" t="s">
        <v>113</v>
      </c>
      <c r="J201" s="77">
        <f>+Resultatopgørelse!C57</f>
        <v>0</v>
      </c>
      <c r="K201" s="77"/>
      <c r="L201" s="77">
        <f>+Resultatopgørelse!E57</f>
        <v>0</v>
      </c>
      <c r="M201" s="75" t="s">
        <v>274</v>
      </c>
    </row>
    <row r="202" spans="1:13" x14ac:dyDescent="0.25">
      <c r="A202" s="50"/>
      <c r="B202" t="s">
        <v>221</v>
      </c>
      <c r="J202" s="95">
        <v>0</v>
      </c>
      <c r="K202" s="41"/>
      <c r="L202" s="95">
        <v>0</v>
      </c>
      <c r="M202" s="75" t="s">
        <v>236</v>
      </c>
    </row>
    <row r="203" spans="1:13" x14ac:dyDescent="0.25">
      <c r="A203" s="50"/>
      <c r="B203" s="71" t="s">
        <v>42</v>
      </c>
      <c r="J203" s="95">
        <v>0</v>
      </c>
      <c r="K203" s="41"/>
      <c r="L203" s="95">
        <v>0</v>
      </c>
      <c r="M203" s="43" t="s">
        <v>217</v>
      </c>
    </row>
    <row r="204" spans="1:13" x14ac:dyDescent="0.25">
      <c r="A204" s="50"/>
      <c r="B204" t="s">
        <v>119</v>
      </c>
      <c r="J204" s="41">
        <f>+Resultatopgørelse!C61</f>
        <v>0</v>
      </c>
      <c r="K204" s="41"/>
      <c r="L204" s="41">
        <f>+Resultatopgørelse!E61</f>
        <v>0</v>
      </c>
      <c r="M204" s="75" t="s">
        <v>237</v>
      </c>
    </row>
    <row r="205" spans="1:13" x14ac:dyDescent="0.25">
      <c r="A205" s="50"/>
      <c r="B205" t="s">
        <v>194</v>
      </c>
      <c r="J205" s="95">
        <v>0</v>
      </c>
      <c r="K205" s="41"/>
      <c r="L205" s="95">
        <v>0</v>
      </c>
      <c r="M205" s="75" t="s">
        <v>236</v>
      </c>
    </row>
    <row r="206" spans="1:13" s="8" customFormat="1" ht="21.75" customHeight="1" x14ac:dyDescent="0.25">
      <c r="A206" s="50"/>
      <c r="B206" s="52"/>
      <c r="G206" s="5"/>
      <c r="J206" s="51">
        <f>+SUM(J196:J205)</f>
        <v>0</v>
      </c>
      <c r="K206" s="33"/>
      <c r="L206" s="51">
        <f>+SUM(L196:L205)</f>
        <v>0</v>
      </c>
      <c r="M206" s="75" t="s">
        <v>108</v>
      </c>
    </row>
    <row r="207" spans="1:13" x14ac:dyDescent="0.25">
      <c r="A207" s="50"/>
      <c r="M207" s="75" t="s">
        <v>109</v>
      </c>
    </row>
    <row r="208" spans="1:13" x14ac:dyDescent="0.25">
      <c r="A208" s="50"/>
      <c r="B208" s="71" t="s">
        <v>114</v>
      </c>
      <c r="C208" s="28"/>
      <c r="D208" s="28"/>
      <c r="E208" s="28"/>
      <c r="F208" s="28"/>
      <c r="G208" s="79"/>
      <c r="H208" s="28"/>
      <c r="I208" s="28"/>
      <c r="J208" s="28"/>
      <c r="K208" s="28"/>
      <c r="L208" s="28"/>
    </row>
    <row r="209" spans="1:13" x14ac:dyDescent="0.25">
      <c r="A209" s="50"/>
      <c r="B209" s="71" t="s">
        <v>115</v>
      </c>
      <c r="C209" s="28"/>
      <c r="D209" s="28"/>
      <c r="E209" s="28"/>
      <c r="F209" s="28"/>
      <c r="G209" s="79"/>
      <c r="H209" s="28"/>
      <c r="I209" s="28"/>
      <c r="J209" s="28"/>
      <c r="K209" s="28"/>
      <c r="L209" s="28"/>
    </row>
    <row r="210" spans="1:13" x14ac:dyDescent="0.25">
      <c r="A210" s="50"/>
      <c r="B210" s="28"/>
      <c r="C210" s="28"/>
      <c r="D210" s="28"/>
      <c r="E210" s="28"/>
      <c r="F210" s="28"/>
      <c r="G210" s="79"/>
      <c r="H210" s="28"/>
      <c r="I210" s="28"/>
      <c r="J210" s="28"/>
      <c r="K210" s="28"/>
      <c r="L210" s="28"/>
    </row>
    <row r="211" spans="1:13" x14ac:dyDescent="0.25">
      <c r="A211" s="50"/>
      <c r="B211" s="81" t="s">
        <v>116</v>
      </c>
      <c r="C211" s="28"/>
      <c r="D211" s="28"/>
      <c r="E211" s="28"/>
      <c r="F211" s="28"/>
      <c r="G211" s="79"/>
      <c r="H211" s="28"/>
      <c r="I211" s="28"/>
      <c r="J211" s="28"/>
      <c r="K211" s="28"/>
      <c r="L211" s="28"/>
      <c r="M211" s="75"/>
    </row>
    <row r="212" spans="1:13" x14ac:dyDescent="0.25">
      <c r="A212" s="50"/>
      <c r="B212" s="28"/>
      <c r="C212" s="28"/>
      <c r="D212" s="28"/>
      <c r="E212" s="28"/>
      <c r="F212" s="28"/>
      <c r="G212" s="79"/>
      <c r="H212" s="28"/>
      <c r="I212" s="28"/>
      <c r="J212" s="28"/>
      <c r="K212" s="28"/>
      <c r="L212" s="28"/>
      <c r="M212" s="75"/>
    </row>
    <row r="213" spans="1:13" x14ac:dyDescent="0.25">
      <c r="A213" s="50"/>
      <c r="B213" s="71" t="s">
        <v>117</v>
      </c>
      <c r="C213" s="28"/>
      <c r="D213" s="28"/>
      <c r="E213" s="28"/>
      <c r="F213" s="28"/>
      <c r="G213" s="79"/>
      <c r="H213" s="28"/>
      <c r="I213" s="28"/>
      <c r="J213" s="28"/>
      <c r="K213" s="28"/>
      <c r="L213" s="28"/>
      <c r="M213" s="75"/>
    </row>
    <row r="214" spans="1:13" x14ac:dyDescent="0.25">
      <c r="A214" s="50"/>
      <c r="B214" s="71" t="s">
        <v>118</v>
      </c>
      <c r="C214" s="28"/>
      <c r="D214" s="28"/>
      <c r="E214" s="28"/>
      <c r="F214" s="28"/>
      <c r="G214" s="79"/>
      <c r="H214" s="28"/>
      <c r="I214" s="28"/>
      <c r="J214" s="28"/>
      <c r="K214" s="28"/>
      <c r="L214" s="28"/>
      <c r="M214" s="75"/>
    </row>
    <row r="215" spans="1:13" x14ac:dyDescent="0.25">
      <c r="A215" s="50"/>
      <c r="M215" s="75"/>
    </row>
    <row r="216" spans="1:13" x14ac:dyDescent="0.25">
      <c r="A216" s="50"/>
    </row>
    <row r="217" spans="1:13" x14ac:dyDescent="0.25">
      <c r="A217" s="50">
        <f>+MAX($A$6:A216)+1</f>
        <v>9</v>
      </c>
      <c r="B217" s="59" t="str">
        <f>+Balance!A48</f>
        <v>Henlæggelser til senere uddeling</v>
      </c>
      <c r="M217" s="43" t="s">
        <v>27</v>
      </c>
    </row>
    <row r="218" spans="1:13" x14ac:dyDescent="0.25">
      <c r="A218" s="50"/>
    </row>
    <row r="219" spans="1:13" x14ac:dyDescent="0.25">
      <c r="A219" s="50"/>
      <c r="B219" t="s">
        <v>190</v>
      </c>
      <c r="J219" s="41">
        <f>+L223</f>
        <v>0</v>
      </c>
      <c r="K219" s="41"/>
      <c r="L219" s="95">
        <v>0</v>
      </c>
      <c r="M219" s="75" t="s">
        <v>141</v>
      </c>
    </row>
    <row r="220" spans="1:13" x14ac:dyDescent="0.25">
      <c r="A220" s="50"/>
      <c r="B220" t="s">
        <v>191</v>
      </c>
      <c r="J220" s="95">
        <v>0</v>
      </c>
      <c r="K220" s="95"/>
      <c r="L220" s="95">
        <v>0</v>
      </c>
      <c r="M220" s="75" t="s">
        <v>141</v>
      </c>
    </row>
    <row r="221" spans="1:13" x14ac:dyDescent="0.25">
      <c r="A221" s="50"/>
      <c r="B221" t="s">
        <v>192</v>
      </c>
      <c r="J221" s="95">
        <v>0</v>
      </c>
      <c r="K221" s="41"/>
      <c r="L221" s="95">
        <v>0</v>
      </c>
      <c r="M221" s="75" t="s">
        <v>198</v>
      </c>
    </row>
    <row r="222" spans="1:13" x14ac:dyDescent="0.25">
      <c r="A222" s="50"/>
      <c r="B222" t="s">
        <v>223</v>
      </c>
      <c r="J222" s="95">
        <v>0</v>
      </c>
      <c r="K222" s="41"/>
      <c r="L222" s="95">
        <v>0</v>
      </c>
      <c r="M222" s="75" t="s">
        <v>197</v>
      </c>
    </row>
    <row r="223" spans="1:13" s="8" customFormat="1" ht="21.75" customHeight="1" x14ac:dyDescent="0.25">
      <c r="A223" s="50"/>
      <c r="B223" s="52"/>
      <c r="G223" s="5"/>
      <c r="J223" s="51">
        <f>+SUM(J219:J222)</f>
        <v>0</v>
      </c>
      <c r="K223" s="33"/>
      <c r="L223" s="51">
        <f>+SUM(L219:L222)</f>
        <v>0</v>
      </c>
      <c r="M223" s="75"/>
    </row>
    <row r="224" spans="1:13" x14ac:dyDescent="0.25">
      <c r="A224" s="50"/>
      <c r="J224" s="41"/>
      <c r="K224" s="41"/>
      <c r="L224" s="41"/>
    </row>
    <row r="225" spans="1:16" x14ac:dyDescent="0.25">
      <c r="A225" s="50"/>
      <c r="B225" s="56" t="s">
        <v>143</v>
      </c>
      <c r="J225" s="41"/>
      <c r="K225" s="41"/>
      <c r="L225" s="41"/>
    </row>
    <row r="226" spans="1:16" ht="2.25" customHeight="1" x14ac:dyDescent="0.25">
      <c r="A226" s="50"/>
      <c r="J226" s="41"/>
      <c r="K226" s="41"/>
      <c r="L226" s="41"/>
    </row>
    <row r="227" spans="1:16" x14ac:dyDescent="0.25">
      <c r="A227" s="50"/>
      <c r="B227" s="10" t="s">
        <v>195</v>
      </c>
      <c r="J227" s="95">
        <v>0</v>
      </c>
      <c r="K227" s="41"/>
      <c r="L227" s="95">
        <v>0</v>
      </c>
    </row>
    <row r="228" spans="1:16" x14ac:dyDescent="0.25">
      <c r="A228" s="50"/>
      <c r="B228" s="71" t="s">
        <v>42</v>
      </c>
      <c r="J228" s="95">
        <v>0</v>
      </c>
      <c r="K228" s="41"/>
      <c r="L228" s="95">
        <v>0</v>
      </c>
      <c r="M228" s="43" t="s">
        <v>62</v>
      </c>
    </row>
    <row r="229" spans="1:16" x14ac:dyDescent="0.25">
      <c r="A229" s="50"/>
      <c r="B229" s="9" t="str">
        <f>+"Henlagt i "&amp;'STAM-oplysninger'!B2 &amp;", uddeles senest i "&amp;'STAM-oplysninger'!B2+5</f>
        <v>Henlagt i 2019, uddeles senest i 2024</v>
      </c>
      <c r="J229" s="95">
        <v>0</v>
      </c>
      <c r="K229" s="41"/>
      <c r="L229" s="95">
        <v>0</v>
      </c>
    </row>
    <row r="230" spans="1:16" x14ac:dyDescent="0.25">
      <c r="A230" s="50"/>
      <c r="B230" s="9" t="str">
        <f>+"Henlagt i "&amp;'STAM-oplysninger'!B1 &amp;", uddeles senest i "&amp;'STAM-oplysninger'!B1+5</f>
        <v>Henlagt i 2020, uddeles senest i 2025</v>
      </c>
      <c r="J230" s="95">
        <v>0</v>
      </c>
      <c r="K230" s="41"/>
      <c r="L230" s="95">
        <v>0</v>
      </c>
      <c r="M230" s="1"/>
      <c r="N230" s="1"/>
      <c r="O230" s="22">
        <f>+'STAM-oplysninger'!B1</f>
        <v>2020</v>
      </c>
      <c r="P230" s="22">
        <f>+'STAM-oplysninger'!B2</f>
        <v>2019</v>
      </c>
    </row>
    <row r="231" spans="1:16" s="8" customFormat="1" ht="21.75" customHeight="1" x14ac:dyDescent="0.25">
      <c r="A231" s="50"/>
      <c r="B231" s="52"/>
      <c r="G231" s="5"/>
      <c r="J231" s="51">
        <f>+SUM(J227:J230)</f>
        <v>0</v>
      </c>
      <c r="K231" s="33"/>
      <c r="L231" s="51">
        <f>+SUM(L227:L230)</f>
        <v>0</v>
      </c>
      <c r="M231" s="16" t="s">
        <v>76</v>
      </c>
      <c r="N231" s="16"/>
      <c r="O231" s="91">
        <f>+J223-J231</f>
        <v>0</v>
      </c>
      <c r="P231" s="91">
        <f>+L223-L231</f>
        <v>0</v>
      </c>
    </row>
    <row r="232" spans="1:16" x14ac:dyDescent="0.25">
      <c r="A232" s="50"/>
      <c r="J232" s="41"/>
      <c r="K232" s="41"/>
      <c r="L232" s="41"/>
    </row>
    <row r="233" spans="1:16" x14ac:dyDescent="0.25">
      <c r="A233" s="50"/>
      <c r="J233" s="41"/>
      <c r="K233" s="41"/>
      <c r="L233" s="41"/>
    </row>
    <row r="234" spans="1:16" x14ac:dyDescent="0.25">
      <c r="A234" s="50">
        <f>+MAX($A$6:A233)+1</f>
        <v>10</v>
      </c>
      <c r="B234" s="1" t="str">
        <f>+Balance!A61</f>
        <v>Skyldige uddelinger</v>
      </c>
      <c r="J234" s="41"/>
      <c r="K234" s="41"/>
      <c r="L234" s="41"/>
    </row>
    <row r="235" spans="1:16" x14ac:dyDescent="0.25">
      <c r="A235" s="50"/>
      <c r="J235" s="41"/>
      <c r="K235" s="41"/>
      <c r="L235" s="41"/>
    </row>
    <row r="236" spans="1:16" x14ac:dyDescent="0.25">
      <c r="A236" s="50"/>
      <c r="B236" t="s">
        <v>188</v>
      </c>
      <c r="J236" s="41">
        <f>+L241</f>
        <v>0</v>
      </c>
      <c r="K236" s="41"/>
      <c r="L236" s="95">
        <v>0</v>
      </c>
      <c r="M236" s="75" t="s">
        <v>141</v>
      </c>
    </row>
    <row r="237" spans="1:16" x14ac:dyDescent="0.25">
      <c r="A237" s="50"/>
      <c r="B237" t="s">
        <v>224</v>
      </c>
      <c r="J237" s="77">
        <f>-J222</f>
        <v>0</v>
      </c>
      <c r="K237" s="41"/>
      <c r="L237" s="77">
        <f>-L222</f>
        <v>0</v>
      </c>
      <c r="M237" s="75" t="s">
        <v>199</v>
      </c>
    </row>
    <row r="238" spans="1:16" x14ac:dyDescent="0.25">
      <c r="A238" s="50"/>
      <c r="B238" t="s">
        <v>238</v>
      </c>
      <c r="J238" s="95">
        <v>0</v>
      </c>
      <c r="K238" s="41"/>
      <c r="L238" s="95">
        <v>0</v>
      </c>
      <c r="M238" s="75" t="s">
        <v>200</v>
      </c>
    </row>
    <row r="239" spans="1:16" x14ac:dyDescent="0.25">
      <c r="A239" s="50"/>
      <c r="B239" t="s">
        <v>189</v>
      </c>
      <c r="J239" s="95">
        <v>0</v>
      </c>
      <c r="K239" s="41"/>
      <c r="L239" s="95">
        <v>0</v>
      </c>
      <c r="M239" s="75" t="s">
        <v>235</v>
      </c>
    </row>
    <row r="240" spans="1:16" x14ac:dyDescent="0.25">
      <c r="A240" s="50"/>
      <c r="B240" t="s">
        <v>222</v>
      </c>
      <c r="J240" s="95">
        <v>0</v>
      </c>
      <c r="K240" s="41"/>
      <c r="L240" s="95">
        <v>0</v>
      </c>
      <c r="M240" s="75" t="s">
        <v>201</v>
      </c>
    </row>
    <row r="241" spans="1:16" s="8" customFormat="1" ht="21.75" customHeight="1" x14ac:dyDescent="0.25">
      <c r="A241" s="50"/>
      <c r="B241" s="52"/>
      <c r="G241" s="5"/>
      <c r="J241" s="51">
        <f>+SUM(J236:J240)</f>
        <v>0</v>
      </c>
      <c r="K241" s="33"/>
      <c r="L241" s="51">
        <f>+SUM(L236:L240)</f>
        <v>0</v>
      </c>
    </row>
    <row r="242" spans="1:16" x14ac:dyDescent="0.25">
      <c r="A242" s="50"/>
      <c r="J242" s="41"/>
      <c r="K242" s="41"/>
      <c r="L242" s="41"/>
    </row>
    <row r="243" spans="1:16" x14ac:dyDescent="0.25">
      <c r="A243" s="50"/>
      <c r="B243" s="56" t="s">
        <v>196</v>
      </c>
      <c r="M243" s="43" t="s">
        <v>146</v>
      </c>
    </row>
    <row r="244" spans="1:16" ht="2.25" customHeight="1" x14ac:dyDescent="0.25">
      <c r="A244" s="50"/>
    </row>
    <row r="245" spans="1:16" x14ac:dyDescent="0.25">
      <c r="A245" s="50"/>
      <c r="B245" s="71" t="s">
        <v>148</v>
      </c>
      <c r="C245" s="28"/>
      <c r="D245" s="28"/>
      <c r="E245" s="28"/>
      <c r="F245" s="28"/>
      <c r="G245" s="79"/>
      <c r="H245" s="28"/>
      <c r="I245" s="28"/>
      <c r="J245" s="95">
        <v>0</v>
      </c>
      <c r="K245" s="41"/>
      <c r="L245" s="95">
        <v>0</v>
      </c>
    </row>
    <row r="246" spans="1:16" x14ac:dyDescent="0.25">
      <c r="A246" s="50"/>
      <c r="B246" s="71" t="s">
        <v>149</v>
      </c>
      <c r="C246" s="28"/>
      <c r="D246" s="28"/>
      <c r="E246" s="28"/>
      <c r="F246" s="28"/>
      <c r="G246" s="79"/>
      <c r="H246" s="28"/>
      <c r="I246" s="28"/>
      <c r="J246" s="95">
        <v>0</v>
      </c>
      <c r="K246" s="41"/>
      <c r="L246" s="95">
        <v>0</v>
      </c>
    </row>
    <row r="247" spans="1:16" x14ac:dyDescent="0.25">
      <c r="A247" s="50"/>
      <c r="B247" s="71" t="s">
        <v>147</v>
      </c>
      <c r="C247" s="28"/>
      <c r="D247" s="28"/>
      <c r="E247" s="28"/>
      <c r="F247" s="28"/>
      <c r="G247" s="79"/>
      <c r="H247" s="28"/>
      <c r="I247" s="28"/>
      <c r="J247" s="95">
        <v>0</v>
      </c>
      <c r="K247" s="41"/>
      <c r="L247" s="95">
        <v>0</v>
      </c>
      <c r="M247" s="1"/>
      <c r="N247" s="1"/>
      <c r="O247" s="22">
        <f>+'STAM-oplysninger'!B1</f>
        <v>2020</v>
      </c>
      <c r="P247" s="22">
        <f>+'STAM-oplysninger'!B2</f>
        <v>2019</v>
      </c>
    </row>
    <row r="248" spans="1:16" s="8" customFormat="1" ht="21.75" customHeight="1" x14ac:dyDescent="0.25">
      <c r="A248" s="50"/>
      <c r="B248" s="52"/>
      <c r="G248" s="5"/>
      <c r="J248" s="51">
        <f>+SUM(J245:J247)</f>
        <v>0</v>
      </c>
      <c r="K248" s="33"/>
      <c r="L248" s="51">
        <f>+SUM(L245:L247)</f>
        <v>0</v>
      </c>
      <c r="M248" s="16" t="s">
        <v>76</v>
      </c>
      <c r="N248" s="16"/>
      <c r="O248" s="91">
        <f>+J238-J248+J237</f>
        <v>0</v>
      </c>
      <c r="P248" s="91">
        <f>+L238-L248+L237</f>
        <v>0</v>
      </c>
    </row>
    <row r="249" spans="1:16" x14ac:dyDescent="0.25">
      <c r="A249" s="50"/>
      <c r="J249" s="41"/>
      <c r="K249" s="41"/>
      <c r="L249" s="41"/>
    </row>
    <row r="250" spans="1:16" x14ac:dyDescent="0.25">
      <c r="A250" s="50"/>
      <c r="B250" s="89" t="s">
        <v>202</v>
      </c>
      <c r="J250" s="41"/>
      <c r="K250" s="41"/>
      <c r="L250" s="41"/>
      <c r="M250" s="43" t="s">
        <v>193</v>
      </c>
    </row>
    <row r="251" spans="1:16" ht="2.25" customHeight="1" x14ac:dyDescent="0.25">
      <c r="A251" s="50"/>
      <c r="J251" s="41"/>
      <c r="K251" s="41"/>
      <c r="L251" s="41"/>
    </row>
    <row r="252" spans="1:16" x14ac:dyDescent="0.25">
      <c r="A252" s="50"/>
      <c r="B252" s="71" t="s">
        <v>80</v>
      </c>
      <c r="J252" s="95">
        <v>0</v>
      </c>
      <c r="K252" s="41"/>
      <c r="L252" s="95">
        <v>0</v>
      </c>
    </row>
    <row r="253" spans="1:16" x14ac:dyDescent="0.25">
      <c r="A253" s="50"/>
      <c r="B253" s="71" t="s">
        <v>81</v>
      </c>
      <c r="J253" s="95">
        <v>0</v>
      </c>
      <c r="K253" s="41"/>
      <c r="L253" s="95">
        <v>0</v>
      </c>
    </row>
    <row r="254" spans="1:16" x14ac:dyDescent="0.25">
      <c r="A254" s="50"/>
      <c r="B254" s="71" t="s">
        <v>42</v>
      </c>
      <c r="J254" s="95">
        <v>0</v>
      </c>
      <c r="K254" s="41"/>
      <c r="L254" s="95">
        <v>0</v>
      </c>
      <c r="M254" s="43" t="s">
        <v>62</v>
      </c>
    </row>
    <row r="255" spans="1:16" x14ac:dyDescent="0.25">
      <c r="A255" s="50"/>
      <c r="B255" s="52" t="s">
        <v>84</v>
      </c>
      <c r="C255" s="8"/>
      <c r="D255" s="8"/>
      <c r="E255" s="8"/>
      <c r="F255" s="8"/>
      <c r="G255" s="5"/>
      <c r="H255" s="8"/>
      <c r="I255" s="8"/>
      <c r="J255" s="51">
        <f>+SUM(J252:J254)</f>
        <v>0</v>
      </c>
      <c r="K255" s="33"/>
      <c r="L255" s="51">
        <f>+SUM(L252:L254)</f>
        <v>0</v>
      </c>
      <c r="M255" s="8"/>
    </row>
    <row r="256" spans="1:16" x14ac:dyDescent="0.25">
      <c r="A256" s="50"/>
      <c r="J256" s="41"/>
      <c r="K256" s="41"/>
      <c r="L256" s="41"/>
    </row>
    <row r="257" spans="1:16" x14ac:dyDescent="0.25">
      <c r="A257" s="50"/>
      <c r="B257" s="71" t="s">
        <v>82</v>
      </c>
      <c r="J257" s="95">
        <v>0</v>
      </c>
      <c r="K257" s="41"/>
      <c r="L257" s="95">
        <v>0</v>
      </c>
    </row>
    <row r="258" spans="1:16" x14ac:dyDescent="0.25">
      <c r="A258" s="50"/>
      <c r="B258" s="71" t="s">
        <v>42</v>
      </c>
      <c r="J258" s="95">
        <v>0</v>
      </c>
      <c r="K258" s="41"/>
      <c r="L258" s="95">
        <v>0</v>
      </c>
      <c r="M258" s="43" t="s">
        <v>62</v>
      </c>
    </row>
    <row r="259" spans="1:16" x14ac:dyDescent="0.25">
      <c r="A259" s="50"/>
      <c r="B259" s="52" t="s">
        <v>83</v>
      </c>
      <c r="C259" s="8"/>
      <c r="D259" s="8"/>
      <c r="E259" s="8"/>
      <c r="F259" s="8"/>
      <c r="G259" s="5"/>
      <c r="H259" s="8"/>
      <c r="I259" s="8"/>
      <c r="J259" s="51">
        <f>+SUM(J257:J258)</f>
        <v>0</v>
      </c>
      <c r="K259" s="33"/>
      <c r="L259" s="51">
        <f>+SUM(L257:L258)</f>
        <v>0</v>
      </c>
      <c r="M259" s="8"/>
    </row>
    <row r="260" spans="1:16" x14ac:dyDescent="0.25">
      <c r="A260" s="50"/>
      <c r="J260" s="41"/>
      <c r="K260" s="41"/>
      <c r="L260" s="41"/>
      <c r="M260" s="1"/>
      <c r="N260" s="1"/>
      <c r="O260" s="22">
        <f>+'STAM-oplysninger'!B1</f>
        <v>2020</v>
      </c>
      <c r="P260" s="22">
        <f>+'STAM-oplysninger'!B2</f>
        <v>2019</v>
      </c>
    </row>
    <row r="261" spans="1:16" ht="15.75" thickBot="1" x14ac:dyDescent="0.3">
      <c r="A261" s="50"/>
      <c r="B261" s="1" t="s">
        <v>206</v>
      </c>
      <c r="J261" s="42">
        <f>+J259+J255</f>
        <v>0</v>
      </c>
      <c r="K261" s="41"/>
      <c r="L261" s="42">
        <f>+L259+L255</f>
        <v>0</v>
      </c>
      <c r="M261" s="16" t="s">
        <v>76</v>
      </c>
      <c r="N261" s="16"/>
      <c r="O261" s="91">
        <f>+J240+J261</f>
        <v>0</v>
      </c>
      <c r="P261" s="91">
        <f>+L240+L261</f>
        <v>0</v>
      </c>
    </row>
    <row r="262" spans="1:16" x14ac:dyDescent="0.25">
      <c r="A262" s="50"/>
    </row>
    <row r="263" spans="1:16" x14ac:dyDescent="0.25">
      <c r="B263" s="71" t="s">
        <v>225</v>
      </c>
      <c r="C263" s="28"/>
      <c r="D263" s="28"/>
      <c r="E263" s="28"/>
      <c r="F263" s="28"/>
      <c r="G263" s="79"/>
      <c r="H263" s="28"/>
      <c r="I263" s="28"/>
      <c r="J263" s="28"/>
      <c r="K263" s="28"/>
      <c r="L263" s="28"/>
    </row>
    <row r="264" spans="1:16" x14ac:dyDescent="0.25">
      <c r="B264" s="71" t="s">
        <v>226</v>
      </c>
      <c r="C264" s="28"/>
      <c r="D264" s="28"/>
      <c r="E264" s="28"/>
      <c r="F264" s="28"/>
      <c r="G264" s="79"/>
      <c r="H264" s="28"/>
      <c r="I264" s="28"/>
      <c r="J264" s="28"/>
      <c r="K264" s="28"/>
      <c r="L264" s="28"/>
      <c r="M264" s="75" t="s">
        <v>227</v>
      </c>
    </row>
    <row r="268" spans="1:16" x14ac:dyDescent="0.25">
      <c r="A268" s="50">
        <f>+MAX($A$6:A267)+1</f>
        <v>11</v>
      </c>
      <c r="B268" s="1" t="str">
        <f>+Balance!A63</f>
        <v>Leverandører af varer og tjenesteydelser</v>
      </c>
    </row>
    <row r="269" spans="1:16" x14ac:dyDescent="0.25">
      <c r="A269" s="50"/>
      <c r="B269" s="1"/>
    </row>
    <row r="270" spans="1:16" x14ac:dyDescent="0.25">
      <c r="A270" s="50"/>
      <c r="B270" s="5" t="s">
        <v>23</v>
      </c>
      <c r="C270" s="18"/>
      <c r="D270" s="18"/>
      <c r="E270" s="63"/>
      <c r="F270" s="39"/>
      <c r="G270" s="39"/>
      <c r="H270" s="63"/>
      <c r="J270" s="95">
        <v>0</v>
      </c>
      <c r="K270" s="41"/>
      <c r="L270" s="95">
        <v>0</v>
      </c>
    </row>
    <row r="271" spans="1:16" x14ac:dyDescent="0.25">
      <c r="A271" s="50"/>
      <c r="B271" s="6" t="s">
        <v>239</v>
      </c>
      <c r="C271" s="18"/>
      <c r="D271" s="18"/>
      <c r="E271" s="63"/>
      <c r="F271" s="39"/>
      <c r="G271" s="39"/>
      <c r="H271" s="63"/>
      <c r="J271" s="95">
        <v>0</v>
      </c>
      <c r="K271" s="41"/>
      <c r="L271" s="95">
        <v>0</v>
      </c>
    </row>
    <row r="272" spans="1:16" x14ac:dyDescent="0.25">
      <c r="A272" s="50"/>
      <c r="B272" s="71" t="s">
        <v>42</v>
      </c>
      <c r="J272" s="95">
        <v>0</v>
      </c>
      <c r="K272" s="41"/>
      <c r="L272" s="95">
        <v>0</v>
      </c>
      <c r="M272" s="43" t="s">
        <v>62</v>
      </c>
    </row>
    <row r="273" spans="1:13" x14ac:dyDescent="0.25">
      <c r="A273" s="50"/>
      <c r="B273" s="6" t="s">
        <v>103</v>
      </c>
      <c r="C273" s="18"/>
      <c r="D273" s="18"/>
      <c r="E273" s="63"/>
      <c r="F273" s="39"/>
      <c r="G273" s="39"/>
      <c r="H273" s="63"/>
      <c r="J273" s="95">
        <v>0</v>
      </c>
      <c r="K273" s="41"/>
      <c r="L273" s="95">
        <v>0</v>
      </c>
    </row>
    <row r="274" spans="1:13" s="8" customFormat="1" ht="21.75" customHeight="1" x14ac:dyDescent="0.25">
      <c r="A274" s="50"/>
      <c r="B274" s="52"/>
      <c r="G274" s="5"/>
      <c r="J274" s="51">
        <f>+SUM(J270:J273)</f>
        <v>0</v>
      </c>
      <c r="K274" s="33"/>
      <c r="L274" s="51">
        <f>+SUM(L270:L273)</f>
        <v>0</v>
      </c>
    </row>
    <row r="275" spans="1:13" x14ac:dyDescent="0.25">
      <c r="A275" s="50"/>
      <c r="B275" s="6"/>
      <c r="C275" s="18"/>
      <c r="D275" s="18"/>
      <c r="E275" s="63"/>
      <c r="F275" s="39"/>
      <c r="G275" s="39"/>
      <c r="H275" s="63"/>
      <c r="J275" s="41"/>
      <c r="K275" s="41"/>
      <c r="L275" s="41"/>
    </row>
    <row r="276" spans="1:13" x14ac:dyDescent="0.25">
      <c r="A276" s="50"/>
      <c r="B276" s="6"/>
      <c r="C276" s="18"/>
      <c r="D276" s="18"/>
      <c r="E276" s="63"/>
      <c r="F276" s="39"/>
      <c r="G276" s="39"/>
      <c r="H276" s="63"/>
      <c r="J276" s="41"/>
      <c r="K276" s="41"/>
      <c r="L276" s="41"/>
    </row>
    <row r="277" spans="1:13" x14ac:dyDescent="0.25">
      <c r="A277" s="50">
        <f>+MAX($A$6:A276)+1</f>
        <v>12</v>
      </c>
      <c r="B277" s="21" t="str">
        <f>+Balance!A65</f>
        <v>Anden gæld</v>
      </c>
      <c r="C277" s="18"/>
      <c r="D277" s="18"/>
      <c r="E277" s="39"/>
      <c r="F277" s="39"/>
      <c r="G277" s="39"/>
      <c r="H277" s="39"/>
      <c r="J277" s="41"/>
      <c r="K277" s="41"/>
      <c r="L277" s="41"/>
    </row>
    <row r="278" spans="1:13" x14ac:dyDescent="0.25">
      <c r="A278" s="74"/>
      <c r="B278" s="21"/>
      <c r="C278" s="18"/>
      <c r="D278" s="18"/>
      <c r="E278" s="39"/>
      <c r="F278" s="39"/>
      <c r="G278" s="39"/>
      <c r="H278" s="39"/>
      <c r="J278" s="41"/>
      <c r="K278" s="41"/>
      <c r="L278" s="41"/>
    </row>
    <row r="279" spans="1:13" x14ac:dyDescent="0.25">
      <c r="A279" s="50"/>
      <c r="B279" s="6" t="s">
        <v>22</v>
      </c>
      <c r="C279" s="18"/>
      <c r="D279" s="18"/>
      <c r="E279" s="63"/>
      <c r="F279" s="39"/>
      <c r="G279" s="39"/>
      <c r="H279" s="63"/>
      <c r="J279" s="95">
        <v>0</v>
      </c>
      <c r="K279" s="41"/>
      <c r="L279" s="95">
        <v>0</v>
      </c>
    </row>
    <row r="280" spans="1:13" x14ac:dyDescent="0.25">
      <c r="A280" s="50"/>
      <c r="B280" s="6" t="s">
        <v>21</v>
      </c>
      <c r="C280" s="18"/>
      <c r="D280" s="18"/>
      <c r="E280" s="63"/>
      <c r="F280" s="39"/>
      <c r="G280" s="39"/>
      <c r="H280" s="63"/>
      <c r="J280" s="95">
        <v>0</v>
      </c>
      <c r="K280" s="41"/>
      <c r="L280" s="95">
        <v>0</v>
      </c>
    </row>
    <row r="281" spans="1:13" x14ac:dyDescent="0.25">
      <c r="A281" s="50"/>
      <c r="B281" s="6" t="s">
        <v>101</v>
      </c>
      <c r="J281" s="95">
        <v>0</v>
      </c>
      <c r="K281" s="41"/>
      <c r="L281" s="95">
        <v>0</v>
      </c>
    </row>
    <row r="282" spans="1:13" x14ac:dyDescent="0.25">
      <c r="A282" s="50"/>
      <c r="B282" s="71" t="s">
        <v>42</v>
      </c>
      <c r="J282" s="95">
        <v>0</v>
      </c>
      <c r="K282" s="41"/>
      <c r="L282" s="95">
        <v>0</v>
      </c>
      <c r="M282" s="43" t="s">
        <v>62</v>
      </c>
    </row>
    <row r="283" spans="1:13" x14ac:dyDescent="0.25">
      <c r="A283" s="50"/>
      <c r="B283" s="6" t="s">
        <v>102</v>
      </c>
      <c r="C283" s="18"/>
      <c r="D283" s="18"/>
      <c r="E283" s="63"/>
      <c r="F283" s="39"/>
      <c r="G283" s="39"/>
      <c r="H283" s="63"/>
      <c r="J283" s="95">
        <v>0</v>
      </c>
      <c r="K283" s="41"/>
      <c r="L283" s="95">
        <v>0</v>
      </c>
    </row>
    <row r="284" spans="1:13" s="8" customFormat="1" ht="21.75" customHeight="1" x14ac:dyDescent="0.25">
      <c r="A284" s="50"/>
      <c r="B284" s="52"/>
      <c r="G284" s="5"/>
      <c r="J284" s="51">
        <f>+SUM(J279:J283)</f>
        <v>0</v>
      </c>
      <c r="K284" s="33"/>
      <c r="L284" s="51">
        <f>+SUM(L279:L283)</f>
        <v>0</v>
      </c>
    </row>
    <row r="285" spans="1:13" x14ac:dyDescent="0.25">
      <c r="A285" s="50"/>
      <c r="J285" s="41"/>
      <c r="K285" s="41"/>
      <c r="L285" s="41"/>
    </row>
    <row r="287" spans="1:13" x14ac:dyDescent="0.25">
      <c r="A287" s="50">
        <f>+MAX($A$6:A286)+1</f>
        <v>13</v>
      </c>
      <c r="B287" s="1" t="str">
        <f>+Balance!A73</f>
        <v>Eventualforpligtelser og sikkerhedsstillelser</v>
      </c>
    </row>
    <row r="289" spans="2:13" x14ac:dyDescent="0.25">
      <c r="B289" s="71" t="s">
        <v>42</v>
      </c>
      <c r="M289" s="43" t="s">
        <v>104</v>
      </c>
    </row>
    <row r="291" spans="2:13" x14ac:dyDescent="0.25">
      <c r="B291" s="71" t="s">
        <v>42</v>
      </c>
      <c r="M291" s="43" t="s">
        <v>105</v>
      </c>
    </row>
  </sheetData>
  <mergeCells count="1">
    <mergeCell ref="A1:L1"/>
  </mergeCells>
  <pageMargins left="0.70866141732283472" right="0.70866141732283472" top="0.74803149606299213" bottom="0.74803149606299213" header="0.31496062992125984" footer="0.31496062992125984"/>
  <pageSetup paperSize="9" scale="95" orientation="portrait" r:id="rId1"/>
  <rowBreaks count="6" manualBreakCount="6">
    <brk id="35" max="11" man="1"/>
    <brk id="77" max="11" man="1"/>
    <brk id="118" max="11" man="1"/>
    <brk id="142" max="11" man="1"/>
    <brk id="192" max="11" man="1"/>
    <brk id="215"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5</vt:i4>
      </vt:variant>
      <vt:variant>
        <vt:lpstr>Navngivne områder</vt:lpstr>
      </vt:variant>
      <vt:variant>
        <vt:i4>4</vt:i4>
      </vt:variant>
    </vt:vector>
  </HeadingPairs>
  <TitlesOfParts>
    <vt:vector size="9" baseType="lpstr">
      <vt:lpstr>Vejledning</vt:lpstr>
      <vt:lpstr>STAM-oplysninger</vt:lpstr>
      <vt:lpstr>Resultatopgørelse</vt:lpstr>
      <vt:lpstr>Balance</vt:lpstr>
      <vt:lpstr>Noter</vt:lpstr>
      <vt:lpstr>Balance!Udskriftsområde</vt:lpstr>
      <vt:lpstr>Noter!Udskriftsområde</vt:lpstr>
      <vt:lpstr>Resultatopgørelse!Udskriftsområde</vt:lpstr>
      <vt:lpstr>Noter!Udskriftstitler</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Frederik Rahbek</dc:creator>
  <cp:lastModifiedBy>Frederik Rahbek</cp:lastModifiedBy>
  <cp:lastPrinted>2021-04-13T11:40:20Z</cp:lastPrinted>
  <dcterms:created xsi:type="dcterms:W3CDTF">2021-03-24T11:24:53Z</dcterms:created>
  <dcterms:modified xsi:type="dcterms:W3CDTF">2021-05-11T11:55:07Z</dcterms:modified>
</cp:coreProperties>
</file>